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00" windowHeight="11595" tabRatio="722"/>
  </bookViews>
  <sheets>
    <sheet name="Завтрак  12 дней" sheetId="16" r:id="rId1"/>
  </sheets>
  <definedNames>
    <definedName name="_xlnm.Print_Area" localSheetId="0">'Завтрак  12 дней'!$A$1:$M$624</definedName>
  </definedNames>
  <calcPr calcId="125725" refMode="R1C1"/>
</workbook>
</file>

<file path=xl/calcChain.xml><?xml version="1.0" encoding="utf-8"?>
<calcChain xmlns="http://schemas.openxmlformats.org/spreadsheetml/2006/main">
  <c r="M621" i="16"/>
  <c r="M247"/>
  <c r="L247"/>
  <c r="M246"/>
  <c r="L246"/>
  <c r="M245"/>
  <c r="L245"/>
  <c r="M277" l="1"/>
  <c r="L326" l="1"/>
  <c r="M326"/>
  <c r="L327"/>
  <c r="M327"/>
  <c r="L328"/>
  <c r="M328"/>
  <c r="L329"/>
  <c r="M329"/>
  <c r="L330"/>
  <c r="M330"/>
  <c r="L331"/>
  <c r="M331"/>
  <c r="L332"/>
  <c r="M332"/>
  <c r="M145" l="1"/>
  <c r="L145"/>
  <c r="M144"/>
  <c r="L144"/>
  <c r="M143"/>
  <c r="L143"/>
  <c r="M141"/>
  <c r="L141"/>
  <c r="M140"/>
  <c r="L140"/>
  <c r="M139"/>
  <c r="L139"/>
  <c r="M138"/>
  <c r="L138"/>
  <c r="M137"/>
  <c r="L137"/>
  <c r="M136"/>
  <c r="L136"/>
  <c r="M134"/>
  <c r="M135" s="1"/>
  <c r="L134"/>
  <c r="L135" s="1"/>
  <c r="M115"/>
  <c r="L115"/>
  <c r="M114"/>
  <c r="L114"/>
  <c r="M113"/>
  <c r="L113"/>
  <c r="M112"/>
  <c r="L112"/>
  <c r="M111"/>
  <c r="L111"/>
  <c r="M109"/>
  <c r="L109"/>
  <c r="M108"/>
  <c r="L108"/>
  <c r="M107"/>
  <c r="L107"/>
  <c r="M106"/>
  <c r="L106"/>
  <c r="M105"/>
  <c r="L105"/>
  <c r="M104"/>
  <c r="L104"/>
  <c r="M103"/>
  <c r="L103"/>
  <c r="M102"/>
  <c r="L102"/>
  <c r="M101"/>
  <c r="L101"/>
  <c r="M100"/>
  <c r="L100"/>
  <c r="M99"/>
  <c r="L99"/>
  <c r="L174"/>
  <c r="M174"/>
  <c r="L175"/>
  <c r="M175"/>
  <c r="M574"/>
  <c r="L574"/>
  <c r="M573"/>
  <c r="L573"/>
  <c r="M572"/>
  <c r="L572"/>
  <c r="M571"/>
  <c r="L571"/>
  <c r="M570"/>
  <c r="L570"/>
  <c r="M569"/>
  <c r="L569"/>
  <c r="M568"/>
  <c r="L568"/>
  <c r="L142" l="1"/>
  <c r="L146"/>
  <c r="M142"/>
  <c r="M146"/>
  <c r="L116"/>
  <c r="M116"/>
  <c r="L110"/>
  <c r="M110"/>
  <c r="M588"/>
  <c r="L400" l="1"/>
  <c r="M352"/>
  <c r="M462"/>
  <c r="L462"/>
  <c r="L578"/>
  <c r="L577"/>
  <c r="L576"/>
  <c r="M578"/>
  <c r="M577"/>
  <c r="M576"/>
  <c r="M243"/>
  <c r="L243"/>
  <c r="M242"/>
  <c r="L242"/>
  <c r="M241"/>
  <c r="L241"/>
  <c r="M240"/>
  <c r="L240"/>
  <c r="M239"/>
  <c r="L239"/>
  <c r="M238"/>
  <c r="L238"/>
  <c r="M237"/>
  <c r="L237"/>
  <c r="M119" l="1"/>
  <c r="M120" s="1"/>
  <c r="L119"/>
  <c r="L120" s="1"/>
  <c r="M117"/>
  <c r="M118" s="1"/>
  <c r="L117"/>
  <c r="L118" s="1"/>
  <c r="M507"/>
  <c r="L506"/>
  <c r="L507" s="1"/>
  <c r="M278"/>
  <c r="L277"/>
  <c r="L278" s="1"/>
  <c r="M441"/>
  <c r="L441"/>
  <c r="M188"/>
  <c r="L188"/>
  <c r="M187"/>
  <c r="L187"/>
  <c r="M186"/>
  <c r="L186"/>
  <c r="L189" l="1"/>
  <c r="M189"/>
  <c r="L575"/>
  <c r="M575"/>
  <c r="M579"/>
  <c r="L579"/>
  <c r="M344" l="1"/>
  <c r="M345" s="1"/>
  <c r="L344"/>
  <c r="L345" s="1"/>
  <c r="M463"/>
  <c r="L463"/>
  <c r="M401"/>
  <c r="L401"/>
  <c r="M184"/>
  <c r="L184"/>
  <c r="M183"/>
  <c r="L183"/>
  <c r="M182"/>
  <c r="L182"/>
  <c r="M180"/>
  <c r="L180"/>
  <c r="M179"/>
  <c r="L179"/>
  <c r="M178"/>
  <c r="L178"/>
  <c r="M177"/>
  <c r="L177"/>
  <c r="M176"/>
  <c r="L176"/>
  <c r="M85"/>
  <c r="L85"/>
  <c r="M84"/>
  <c r="L84"/>
  <c r="M83"/>
  <c r="L83"/>
  <c r="M82"/>
  <c r="L82"/>
  <c r="M81"/>
  <c r="L81"/>
  <c r="M80"/>
  <c r="L80"/>
  <c r="M197"/>
  <c r="M130"/>
  <c r="L129"/>
  <c r="L130" s="1"/>
  <c r="M589"/>
  <c r="L588"/>
  <c r="L589" s="1"/>
  <c r="M453"/>
  <c r="L453"/>
  <c r="M452"/>
  <c r="L452"/>
  <c r="M451"/>
  <c r="L451"/>
  <c r="L86" l="1"/>
  <c r="L185"/>
  <c r="M86"/>
  <c r="M185"/>
  <c r="M342"/>
  <c r="M343" s="1"/>
  <c r="L342"/>
  <c r="L343" s="1"/>
  <c r="M340"/>
  <c r="M341" s="1"/>
  <c r="L340"/>
  <c r="L341" s="1"/>
  <c r="M220"/>
  <c r="M221" s="1"/>
  <c r="L220"/>
  <c r="L221" s="1"/>
  <c r="M25"/>
  <c r="L24"/>
  <c r="L25" s="1"/>
  <c r="M527" l="1"/>
  <c r="M22"/>
  <c r="M23" s="1"/>
  <c r="L22"/>
  <c r="L23" s="1"/>
  <c r="L20"/>
  <c r="L21" s="1"/>
  <c r="M156"/>
  <c r="L156"/>
  <c r="M77"/>
  <c r="M610"/>
  <c r="L610"/>
  <c r="M609"/>
  <c r="L609"/>
  <c r="L211"/>
  <c r="L212" s="1"/>
  <c r="M542"/>
  <c r="L542"/>
  <c r="M541"/>
  <c r="L541"/>
  <c r="M540"/>
  <c r="L540"/>
  <c r="M539"/>
  <c r="L539"/>
  <c r="M538"/>
  <c r="L538"/>
  <c r="M537"/>
  <c r="L537"/>
  <c r="M536"/>
  <c r="L536"/>
  <c r="M535"/>
  <c r="L535"/>
  <c r="M534"/>
  <c r="L534"/>
  <c r="M533"/>
  <c r="L533"/>
  <c r="M532"/>
  <c r="L532"/>
  <c r="M95"/>
  <c r="L95"/>
  <c r="M522"/>
  <c r="L522"/>
  <c r="M521"/>
  <c r="L521"/>
  <c r="M520"/>
  <c r="L520"/>
  <c r="M519"/>
  <c r="L519"/>
  <c r="M15"/>
  <c r="L15"/>
  <c r="M16"/>
  <c r="L16"/>
  <c r="L524"/>
  <c r="L6"/>
  <c r="M194"/>
  <c r="M195" s="1"/>
  <c r="L194"/>
  <c r="L195" s="1"/>
  <c r="L523" l="1"/>
  <c r="M523"/>
  <c r="M320"/>
  <c r="L320"/>
  <c r="M319"/>
  <c r="L319"/>
  <c r="M318"/>
  <c r="L318"/>
  <c r="M317"/>
  <c r="L317"/>
  <c r="M316"/>
  <c r="L316"/>
  <c r="M315"/>
  <c r="L315"/>
  <c r="M314"/>
  <c r="L314"/>
  <c r="M313"/>
  <c r="L313"/>
  <c r="M311"/>
  <c r="M312" s="1"/>
  <c r="L311"/>
  <c r="L312" s="1"/>
  <c r="M309"/>
  <c r="M310" s="1"/>
  <c r="L309"/>
  <c r="L310" s="1"/>
  <c r="M307"/>
  <c r="L307"/>
  <c r="M306"/>
  <c r="L306"/>
  <c r="M305"/>
  <c r="L305"/>
  <c r="M304"/>
  <c r="L304"/>
  <c r="M302"/>
  <c r="L302"/>
  <c r="M301"/>
  <c r="L301"/>
  <c r="M300"/>
  <c r="L300"/>
  <c r="M299"/>
  <c r="L299"/>
  <c r="M298"/>
  <c r="L298"/>
  <c r="M297"/>
  <c r="L297"/>
  <c r="M296"/>
  <c r="L296"/>
  <c r="M295"/>
  <c r="L295"/>
  <c r="M294"/>
  <c r="L294"/>
  <c r="M293"/>
  <c r="L293"/>
  <c r="M292"/>
  <c r="L292"/>
  <c r="M291"/>
  <c r="L291"/>
  <c r="M289"/>
  <c r="L289"/>
  <c r="M288"/>
  <c r="L288"/>
  <c r="M287"/>
  <c r="L287"/>
  <c r="M286"/>
  <c r="L286"/>
  <c r="M285"/>
  <c r="L285"/>
  <c r="M284"/>
  <c r="L284"/>
  <c r="M283"/>
  <c r="L283"/>
  <c r="M281"/>
  <c r="M282" s="1"/>
  <c r="L281"/>
  <c r="L282" s="1"/>
  <c r="M273"/>
  <c r="L273"/>
  <c r="M272"/>
  <c r="L272"/>
  <c r="M271"/>
  <c r="L271"/>
  <c r="M270"/>
  <c r="L270"/>
  <c r="M269"/>
  <c r="L269"/>
  <c r="M267"/>
  <c r="M268" s="1"/>
  <c r="L267"/>
  <c r="L268" s="1"/>
  <c r="M265"/>
  <c r="L265"/>
  <c r="M264"/>
  <c r="L264"/>
  <c r="M263"/>
  <c r="L263"/>
  <c r="M262"/>
  <c r="L262"/>
  <c r="M261"/>
  <c r="L261"/>
  <c r="L290" l="1"/>
  <c r="M266"/>
  <c r="M274"/>
  <c r="M290"/>
  <c r="L303"/>
  <c r="L321"/>
  <c r="M303"/>
  <c r="M308"/>
  <c r="M321"/>
  <c r="L274"/>
  <c r="L308"/>
  <c r="L266"/>
  <c r="M322" l="1"/>
  <c r="L322"/>
  <c r="M449"/>
  <c r="M606"/>
  <c r="M36"/>
  <c r="M35"/>
  <c r="M34"/>
  <c r="M33"/>
  <c r="M32"/>
  <c r="M31"/>
  <c r="M30"/>
  <c r="M37" l="1"/>
  <c r="M530"/>
  <c r="L530"/>
  <c r="L352"/>
  <c r="M226"/>
  <c r="L226"/>
  <c r="L527" l="1"/>
  <c r="L76"/>
  <c r="L77" s="1"/>
  <c r="L349"/>
  <c r="L598" l="1"/>
  <c r="L597"/>
  <c r="L596"/>
  <c r="L595"/>
  <c r="L594"/>
  <c r="M74"/>
  <c r="M75" s="1"/>
  <c r="L74"/>
  <c r="L75" s="1"/>
  <c r="M72"/>
  <c r="L72"/>
  <c r="M71"/>
  <c r="L71"/>
  <c r="M70"/>
  <c r="L70"/>
  <c r="M69"/>
  <c r="L69"/>
  <c r="M67"/>
  <c r="L67"/>
  <c r="M66"/>
  <c r="L66"/>
  <c r="M65"/>
  <c r="L65"/>
  <c r="M64"/>
  <c r="L64"/>
  <c r="M63"/>
  <c r="L63"/>
  <c r="M62"/>
  <c r="L62"/>
  <c r="M61"/>
  <c r="L61"/>
  <c r="M18"/>
  <c r="M19" s="1"/>
  <c r="L18"/>
  <c r="L19" s="1"/>
  <c r="M14"/>
  <c r="L14"/>
  <c r="M13"/>
  <c r="L13"/>
  <c r="M11"/>
  <c r="L11"/>
  <c r="M10"/>
  <c r="L10"/>
  <c r="M9"/>
  <c r="L9"/>
  <c r="M8"/>
  <c r="L8"/>
  <c r="M7"/>
  <c r="L7"/>
  <c r="M6"/>
  <c r="L373"/>
  <c r="L372"/>
  <c r="L371"/>
  <c r="L17" l="1"/>
  <c r="L73"/>
  <c r="M68"/>
  <c r="M12"/>
  <c r="M17"/>
  <c r="M73"/>
  <c r="L12"/>
  <c r="L68"/>
  <c r="L374"/>
  <c r="L33"/>
  <c r="L148"/>
  <c r="L53"/>
  <c r="L41"/>
  <c r="L46"/>
  <c r="L26" l="1"/>
  <c r="M78"/>
  <c r="L78"/>
  <c r="L449"/>
  <c r="L448"/>
  <c r="L447"/>
  <c r="L446"/>
  <c r="L445"/>
  <c r="M445"/>
  <c r="M446"/>
  <c r="M447"/>
  <c r="M448"/>
  <c r="L425"/>
  <c r="L424"/>
  <c r="L423"/>
  <c r="L422"/>
  <c r="L421"/>
  <c r="L420"/>
  <c r="L450" l="1"/>
  <c r="M450"/>
  <c r="L426"/>
  <c r="L251"/>
  <c r="L252" s="1"/>
  <c r="M251"/>
  <c r="M252" s="1"/>
  <c r="M618"/>
  <c r="L618"/>
  <c r="M617"/>
  <c r="L617"/>
  <c r="M616"/>
  <c r="L616"/>
  <c r="M614"/>
  <c r="M615" s="1"/>
  <c r="L614"/>
  <c r="L615" s="1"/>
  <c r="M612"/>
  <c r="M613" s="1"/>
  <c r="L612"/>
  <c r="L613" s="1"/>
  <c r="M608"/>
  <c r="L608"/>
  <c r="M607"/>
  <c r="L607"/>
  <c r="L606"/>
  <c r="M605"/>
  <c r="L605"/>
  <c r="M604"/>
  <c r="L604"/>
  <c r="M603"/>
  <c r="L603"/>
  <c r="M602"/>
  <c r="L602"/>
  <c r="M600"/>
  <c r="L600"/>
  <c r="M599"/>
  <c r="L599"/>
  <c r="M598"/>
  <c r="M597"/>
  <c r="M596"/>
  <c r="M595"/>
  <c r="M594"/>
  <c r="M592"/>
  <c r="M593" s="1"/>
  <c r="L592"/>
  <c r="L593" s="1"/>
  <c r="M563"/>
  <c r="L563"/>
  <c r="M562"/>
  <c r="L562"/>
  <c r="M561"/>
  <c r="L561"/>
  <c r="M560"/>
  <c r="L560"/>
  <c r="M559"/>
  <c r="L559"/>
  <c r="M558"/>
  <c r="L558"/>
  <c r="M557"/>
  <c r="L557"/>
  <c r="M556"/>
  <c r="L556"/>
  <c r="M554"/>
  <c r="M555" s="1"/>
  <c r="L554"/>
  <c r="L555" s="1"/>
  <c r="M552"/>
  <c r="M553" s="1"/>
  <c r="L552"/>
  <c r="L553" s="1"/>
  <c r="M550"/>
  <c r="L550"/>
  <c r="M549"/>
  <c r="L549"/>
  <c r="M548"/>
  <c r="L548"/>
  <c r="M547"/>
  <c r="L547"/>
  <c r="M546"/>
  <c r="L546"/>
  <c r="M545"/>
  <c r="L545"/>
  <c r="M544"/>
  <c r="L544"/>
  <c r="M531"/>
  <c r="L531"/>
  <c r="M504"/>
  <c r="L504"/>
  <c r="M503"/>
  <c r="L503"/>
  <c r="M502"/>
  <c r="L502"/>
  <c r="M501"/>
  <c r="L501"/>
  <c r="M499"/>
  <c r="M500" s="1"/>
  <c r="L499"/>
  <c r="L500" s="1"/>
  <c r="M497"/>
  <c r="M498" s="1"/>
  <c r="L497"/>
  <c r="L498" s="1"/>
  <c r="M495"/>
  <c r="L495"/>
  <c r="M494"/>
  <c r="L494"/>
  <c r="M493"/>
  <c r="L493"/>
  <c r="M492"/>
  <c r="L492"/>
  <c r="M491"/>
  <c r="L491"/>
  <c r="M489"/>
  <c r="L489"/>
  <c r="M488"/>
  <c r="L488"/>
  <c r="M487"/>
  <c r="L487"/>
  <c r="M486"/>
  <c r="L486"/>
  <c r="M485"/>
  <c r="L485"/>
  <c r="M484"/>
  <c r="L484"/>
  <c r="M483"/>
  <c r="L483"/>
  <c r="M482"/>
  <c r="L482"/>
  <c r="M481"/>
  <c r="L481"/>
  <c r="M479"/>
  <c r="L479"/>
  <c r="M478"/>
  <c r="L478"/>
  <c r="M477"/>
  <c r="L477"/>
  <c r="M476"/>
  <c r="L476"/>
  <c r="M475"/>
  <c r="L475"/>
  <c r="M474"/>
  <c r="L474"/>
  <c r="M473"/>
  <c r="L473"/>
  <c r="M471"/>
  <c r="L471"/>
  <c r="M470"/>
  <c r="L470"/>
  <c r="M469"/>
  <c r="L469"/>
  <c r="M468"/>
  <c r="L468"/>
  <c r="M467"/>
  <c r="L467"/>
  <c r="M466"/>
  <c r="L466"/>
  <c r="M438"/>
  <c r="L438"/>
  <c r="M437"/>
  <c r="L437"/>
  <c r="M436"/>
  <c r="L436"/>
  <c r="M435"/>
  <c r="L435"/>
  <c r="M433"/>
  <c r="M434" s="1"/>
  <c r="L433"/>
  <c r="L434" s="1"/>
  <c r="M431"/>
  <c r="M432" s="1"/>
  <c r="L431"/>
  <c r="L432" s="1"/>
  <c r="M429"/>
  <c r="L429"/>
  <c r="M428"/>
  <c r="L428"/>
  <c r="M427"/>
  <c r="L427"/>
  <c r="M425"/>
  <c r="M424"/>
  <c r="M423"/>
  <c r="M422"/>
  <c r="M421"/>
  <c r="M420"/>
  <c r="M418"/>
  <c r="L418"/>
  <c r="M417"/>
  <c r="L417"/>
  <c r="M416"/>
  <c r="L416"/>
  <c r="M415"/>
  <c r="L415"/>
  <c r="M414"/>
  <c r="L414"/>
  <c r="M413"/>
  <c r="L413"/>
  <c r="M412"/>
  <c r="L412"/>
  <c r="M411"/>
  <c r="L411"/>
  <c r="M409"/>
  <c r="L409"/>
  <c r="M408"/>
  <c r="L408"/>
  <c r="M407"/>
  <c r="L407"/>
  <c r="M406"/>
  <c r="L406"/>
  <c r="M405"/>
  <c r="L405"/>
  <c r="M404"/>
  <c r="L404"/>
  <c r="M379"/>
  <c r="M380" s="1"/>
  <c r="L379"/>
  <c r="L380" s="1"/>
  <c r="M377"/>
  <c r="M378" s="1"/>
  <c r="L377"/>
  <c r="L378" s="1"/>
  <c r="M375"/>
  <c r="M376" s="1"/>
  <c r="L375"/>
  <c r="L376" s="1"/>
  <c r="M373"/>
  <c r="M372"/>
  <c r="M371"/>
  <c r="M369"/>
  <c r="L369"/>
  <c r="M368"/>
  <c r="L368"/>
  <c r="M367"/>
  <c r="L367"/>
  <c r="M366"/>
  <c r="L366"/>
  <c r="M365"/>
  <c r="L365"/>
  <c r="M364"/>
  <c r="L364"/>
  <c r="M362"/>
  <c r="L362"/>
  <c r="M361"/>
  <c r="L361"/>
  <c r="M360"/>
  <c r="L360"/>
  <c r="M359"/>
  <c r="L359"/>
  <c r="M358"/>
  <c r="L358"/>
  <c r="M357"/>
  <c r="L357"/>
  <c r="M356"/>
  <c r="L356"/>
  <c r="M355"/>
  <c r="L355"/>
  <c r="M354"/>
  <c r="L354"/>
  <c r="M353"/>
  <c r="L353"/>
  <c r="M256"/>
  <c r="L256"/>
  <c r="M255"/>
  <c r="L255"/>
  <c r="M254"/>
  <c r="L254"/>
  <c r="M253"/>
  <c r="L253"/>
  <c r="M249"/>
  <c r="M250" s="1"/>
  <c r="L249"/>
  <c r="L250" s="1"/>
  <c r="M235"/>
  <c r="L235"/>
  <c r="M234"/>
  <c r="L234"/>
  <c r="M233"/>
  <c r="L233"/>
  <c r="M232"/>
  <c r="L232"/>
  <c r="M231"/>
  <c r="L231"/>
  <c r="M230"/>
  <c r="L230"/>
  <c r="M229"/>
  <c r="L229"/>
  <c r="M228"/>
  <c r="L228"/>
  <c r="M227"/>
  <c r="L227"/>
  <c r="M192"/>
  <c r="M193" s="1"/>
  <c r="L192"/>
  <c r="L193" s="1"/>
  <c r="M190"/>
  <c r="M191" s="1"/>
  <c r="L190"/>
  <c r="L191" s="1"/>
  <c r="M172"/>
  <c r="L36"/>
  <c r="M171"/>
  <c r="L35"/>
  <c r="M170"/>
  <c r="L34"/>
  <c r="M169"/>
  <c r="M168"/>
  <c r="L32"/>
  <c r="M167"/>
  <c r="L31"/>
  <c r="M166"/>
  <c r="L30"/>
  <c r="M164"/>
  <c r="L164"/>
  <c r="M163"/>
  <c r="L163"/>
  <c r="M162"/>
  <c r="L162"/>
  <c r="M161"/>
  <c r="L161"/>
  <c r="M160"/>
  <c r="L160"/>
  <c r="M159"/>
  <c r="L159"/>
  <c r="M127"/>
  <c r="L127"/>
  <c r="M126"/>
  <c r="L126"/>
  <c r="M125"/>
  <c r="L125"/>
  <c r="M124"/>
  <c r="L124"/>
  <c r="M123"/>
  <c r="L123"/>
  <c r="M122"/>
  <c r="L122"/>
  <c r="M121"/>
  <c r="L121"/>
  <c r="M97"/>
  <c r="L97"/>
  <c r="M96"/>
  <c r="L96"/>
  <c r="M94"/>
  <c r="L94"/>
  <c r="M93"/>
  <c r="L93"/>
  <c r="M92"/>
  <c r="L92"/>
  <c r="M91"/>
  <c r="L91"/>
  <c r="M90"/>
  <c r="L90"/>
  <c r="M89"/>
  <c r="L89"/>
  <c r="M88"/>
  <c r="L88"/>
  <c r="M87"/>
  <c r="L87"/>
  <c r="M56"/>
  <c r="L56"/>
  <c r="M55"/>
  <c r="L55"/>
  <c r="M54"/>
  <c r="L54"/>
  <c r="M53"/>
  <c r="M51"/>
  <c r="M52" s="1"/>
  <c r="L51"/>
  <c r="L52" s="1"/>
  <c r="M49"/>
  <c r="M50" s="1"/>
  <c r="L49"/>
  <c r="L50" s="1"/>
  <c r="M47"/>
  <c r="L47"/>
  <c r="M46"/>
  <c r="M45"/>
  <c r="L45"/>
  <c r="M43"/>
  <c r="L43"/>
  <c r="M42"/>
  <c r="L42"/>
  <c r="M41"/>
  <c r="M40"/>
  <c r="L40"/>
  <c r="M39"/>
  <c r="L39"/>
  <c r="M38"/>
  <c r="L38"/>
  <c r="L172"/>
  <c r="L171"/>
  <c r="L170"/>
  <c r="L169"/>
  <c r="L168"/>
  <c r="L167"/>
  <c r="L166"/>
  <c r="M28"/>
  <c r="M29" s="1"/>
  <c r="L28"/>
  <c r="L29" s="1"/>
  <c r="L564" l="1"/>
  <c r="M57"/>
  <c r="L128"/>
  <c r="L173"/>
  <c r="L98"/>
  <c r="M165"/>
  <c r="M98"/>
  <c r="L611"/>
  <c r="L48"/>
  <c r="L165"/>
  <c r="M128"/>
  <c r="L37"/>
  <c r="M44"/>
  <c r="L57"/>
  <c r="M173"/>
  <c r="L244"/>
  <c r="M611"/>
  <c r="L44"/>
  <c r="M48"/>
  <c r="M244"/>
  <c r="M601"/>
  <c r="M564"/>
  <c r="L601"/>
  <c r="L490"/>
  <c r="L248"/>
  <c r="L363"/>
  <c r="L430"/>
  <c r="L505"/>
  <c r="L619"/>
  <c r="L236"/>
  <c r="L370"/>
  <c r="L410"/>
  <c r="L419"/>
  <c r="L439"/>
  <c r="L472"/>
  <c r="L480"/>
  <c r="L496"/>
  <c r="L543"/>
  <c r="L551"/>
  <c r="M505"/>
  <c r="M619"/>
  <c r="M543"/>
  <c r="M551"/>
  <c r="M439"/>
  <c r="M472"/>
  <c r="M480"/>
  <c r="M496"/>
  <c r="M410"/>
  <c r="M419"/>
  <c r="M426"/>
  <c r="M430"/>
  <c r="M490"/>
  <c r="M248"/>
  <c r="M370"/>
  <c r="M363"/>
  <c r="M374"/>
  <c r="M257"/>
  <c r="M236"/>
  <c r="L257"/>
  <c r="L393"/>
  <c r="M385"/>
  <c r="M384"/>
  <c r="L384"/>
  <c r="L385"/>
  <c r="L131" l="1"/>
  <c r="L132" s="1"/>
  <c r="M198"/>
  <c r="L58"/>
  <c r="L198"/>
  <c r="M131"/>
  <c r="M132" s="1"/>
  <c r="M258"/>
  <c r="L258"/>
  <c r="M58"/>
  <c r="M508"/>
  <c r="L508"/>
  <c r="L381"/>
  <c r="L442"/>
  <c r="M381"/>
  <c r="L565"/>
  <c r="M442"/>
  <c r="L620"/>
  <c r="M620"/>
  <c r="M565"/>
  <c r="M517"/>
  <c r="L517"/>
  <c r="M516"/>
  <c r="L516"/>
  <c r="M514"/>
  <c r="L514"/>
  <c r="M513"/>
  <c r="L513"/>
  <c r="M512"/>
  <c r="L512"/>
  <c r="M511"/>
  <c r="L511"/>
  <c r="M623" l="1"/>
  <c r="L59"/>
  <c r="L623"/>
  <c r="L515"/>
  <c r="M515"/>
  <c r="L454"/>
  <c r="L518"/>
  <c r="M518"/>
  <c r="M454"/>
  <c r="L223" l="1"/>
  <c r="M218"/>
  <c r="M219" s="1"/>
  <c r="L218"/>
  <c r="L219" s="1"/>
  <c r="M216"/>
  <c r="L216"/>
  <c r="M215"/>
  <c r="L215"/>
  <c r="M214"/>
  <c r="L214"/>
  <c r="M213"/>
  <c r="L213"/>
  <c r="M211"/>
  <c r="M212" s="1"/>
  <c r="M209"/>
  <c r="L209"/>
  <c r="M208"/>
  <c r="L208"/>
  <c r="M207"/>
  <c r="L207"/>
  <c r="M206"/>
  <c r="L206"/>
  <c r="M205"/>
  <c r="L205"/>
  <c r="M204"/>
  <c r="L204"/>
  <c r="M203"/>
  <c r="L203"/>
  <c r="M202"/>
  <c r="L202"/>
  <c r="M201"/>
  <c r="L201"/>
  <c r="M210" l="1"/>
  <c r="M217"/>
  <c r="L210"/>
  <c r="L224" s="1"/>
  <c r="L217"/>
  <c r="L259" l="1"/>
  <c r="M224"/>
  <c r="M259" s="1"/>
  <c r="M347"/>
  <c r="L347"/>
  <c r="M20"/>
  <c r="M275"/>
  <c r="M276" s="1"/>
  <c r="L275"/>
  <c r="L276" s="1"/>
  <c r="L279" s="1"/>
  <c r="M153"/>
  <c r="M154" s="1"/>
  <c r="L153"/>
  <c r="L154" s="1"/>
  <c r="M151"/>
  <c r="L151"/>
  <c r="M150"/>
  <c r="L150"/>
  <c r="M149"/>
  <c r="L149"/>
  <c r="M148"/>
  <c r="M147"/>
  <c r="L147"/>
  <c r="L323" l="1"/>
  <c r="L152"/>
  <c r="L157" s="1"/>
  <c r="M152"/>
  <c r="M157" s="1"/>
  <c r="M21"/>
  <c r="M26" s="1"/>
  <c r="M199" l="1"/>
  <c r="M279"/>
  <c r="L199"/>
  <c r="M586"/>
  <c r="M587" s="1"/>
  <c r="L586"/>
  <c r="L587" s="1"/>
  <c r="M584"/>
  <c r="L584"/>
  <c r="M583"/>
  <c r="L583"/>
  <c r="M582"/>
  <c r="L582"/>
  <c r="M581"/>
  <c r="L581"/>
  <c r="M580"/>
  <c r="L580"/>
  <c r="M524"/>
  <c r="M525" s="1"/>
  <c r="M528" s="1"/>
  <c r="M566" s="1"/>
  <c r="L525"/>
  <c r="L528" s="1"/>
  <c r="L566" s="1"/>
  <c r="M460"/>
  <c r="M461" s="1"/>
  <c r="L460"/>
  <c r="L461" s="1"/>
  <c r="M458"/>
  <c r="L458"/>
  <c r="M457"/>
  <c r="L457"/>
  <c r="M456"/>
  <c r="L456"/>
  <c r="M455"/>
  <c r="L455"/>
  <c r="M398"/>
  <c r="M399" s="1"/>
  <c r="L398"/>
  <c r="L399" s="1"/>
  <c r="M396"/>
  <c r="L396"/>
  <c r="M395"/>
  <c r="L395"/>
  <c r="M394"/>
  <c r="L394"/>
  <c r="M393"/>
  <c r="M391"/>
  <c r="L391"/>
  <c r="M390"/>
  <c r="L390"/>
  <c r="M389"/>
  <c r="L389"/>
  <c r="M388"/>
  <c r="L388"/>
  <c r="M387"/>
  <c r="L387"/>
  <c r="M386"/>
  <c r="L386"/>
  <c r="M338"/>
  <c r="L338"/>
  <c r="M337"/>
  <c r="L337"/>
  <c r="M336"/>
  <c r="L336"/>
  <c r="M335"/>
  <c r="L335"/>
  <c r="M334"/>
  <c r="L334"/>
  <c r="M323" l="1"/>
  <c r="M59"/>
  <c r="L333"/>
  <c r="L397"/>
  <c r="L585"/>
  <c r="L590" s="1"/>
  <c r="L392"/>
  <c r="L339"/>
  <c r="L459"/>
  <c r="L464" s="1"/>
  <c r="M392"/>
  <c r="M397"/>
  <c r="M459"/>
  <c r="M464" s="1"/>
  <c r="M585"/>
  <c r="M590" s="1"/>
  <c r="M339"/>
  <c r="M333"/>
  <c r="M350" l="1"/>
  <c r="L402"/>
  <c r="L443" s="1"/>
  <c r="L350"/>
  <c r="M402"/>
  <c r="L621"/>
  <c r="M509"/>
  <c r="L509"/>
  <c r="M622" l="1"/>
  <c r="M624"/>
  <c r="L622"/>
  <c r="L624"/>
  <c r="M443"/>
  <c r="M382"/>
  <c r="L382"/>
</calcChain>
</file>

<file path=xl/sharedStrings.xml><?xml version="1.0" encoding="utf-8"?>
<sst xmlns="http://schemas.openxmlformats.org/spreadsheetml/2006/main" count="735" uniqueCount="229">
  <si>
    <t>Хлеб пшеничный</t>
  </si>
  <si>
    <t>№ п/п</t>
  </si>
  <si>
    <t>Наименование блюда</t>
  </si>
  <si>
    <t>Продукты</t>
  </si>
  <si>
    <t>Количество г,</t>
  </si>
  <si>
    <t>Масло растительное</t>
  </si>
  <si>
    <t>Сахар песок</t>
  </si>
  <si>
    <t>Крахмал картофельный</t>
  </si>
  <si>
    <t>Вода</t>
  </si>
  <si>
    <t>Чай - заварка</t>
  </si>
  <si>
    <t>1,/50</t>
  </si>
  <si>
    <t>Творог</t>
  </si>
  <si>
    <t>Крупа манная</t>
  </si>
  <si>
    <t>Сметана</t>
  </si>
  <si>
    <t>Молоко сгущенное с сахаром</t>
  </si>
  <si>
    <t>Кофейный напиток</t>
  </si>
  <si>
    <t>ИТОГО:</t>
  </si>
  <si>
    <t>Крупа пшеничная</t>
  </si>
  <si>
    <t>Масло сливочное</t>
  </si>
  <si>
    <t>Крупа рисовая</t>
  </si>
  <si>
    <t>Сахар</t>
  </si>
  <si>
    <t>Молоко</t>
  </si>
  <si>
    <t xml:space="preserve">Лимон </t>
  </si>
  <si>
    <t>Чай - заварка №375</t>
  </si>
  <si>
    <t xml:space="preserve"> 1-я неделя</t>
  </si>
  <si>
    <t>1-ый день</t>
  </si>
  <si>
    <t>2-я неделя</t>
  </si>
  <si>
    <t>Крупа гречневая</t>
  </si>
  <si>
    <t>Сыр</t>
  </si>
  <si>
    <t>1-ый день  Завтрак</t>
  </si>
  <si>
    <t>2-ый день  Завтрак</t>
  </si>
  <si>
    <t>Горошек консервированный</t>
  </si>
  <si>
    <t xml:space="preserve"> 3-ий день Завтрак</t>
  </si>
  <si>
    <t xml:space="preserve"> 4-ый день Завтрак</t>
  </si>
  <si>
    <t>Сухари</t>
  </si>
  <si>
    <t>Какао - порошок</t>
  </si>
  <si>
    <t>5-ый день Завтрак</t>
  </si>
  <si>
    <t>Хлопья овсяные "Геркулес"</t>
  </si>
  <si>
    <t>8-ой день Завтрак</t>
  </si>
  <si>
    <t>Яблоки свежие</t>
  </si>
  <si>
    <t>Кислота лимонная</t>
  </si>
  <si>
    <t>Кофейный напиток с молоком 
№379 сб.2017г.</t>
  </si>
  <si>
    <t>10-ый день Завтрак</t>
  </si>
  <si>
    <t>Макаронные изделия</t>
  </si>
  <si>
    <t xml:space="preserve">Масло сливочное </t>
  </si>
  <si>
    <t>Сахар-песок</t>
  </si>
  <si>
    <t>Чай листовой высшего сорта</t>
  </si>
  <si>
    <t xml:space="preserve">Соль йодированая </t>
  </si>
  <si>
    <t>Яйца (шт)</t>
  </si>
  <si>
    <t xml:space="preserve">Сухари </t>
  </si>
  <si>
    <t>Говядина (4,2%)</t>
  </si>
  <si>
    <t>Мука пшеничная</t>
  </si>
  <si>
    <t>Хлеб шеничный</t>
  </si>
  <si>
    <t>Смесь сушеных фруктов</t>
  </si>
  <si>
    <t>Икра кабачковая</t>
  </si>
  <si>
    <t>Молоко сгущеное</t>
  </si>
  <si>
    <t>Клюква</t>
  </si>
  <si>
    <t>или брусника</t>
  </si>
  <si>
    <t>или смородина черная</t>
  </si>
  <si>
    <t>или крыжовник</t>
  </si>
  <si>
    <t>или смородина красная</t>
  </si>
  <si>
    <t>Томатная паста (25%сухих веществ)</t>
  </si>
  <si>
    <t>Морковь (20%)</t>
  </si>
  <si>
    <t>Горох лущеный</t>
  </si>
  <si>
    <t>Лавровый лист</t>
  </si>
  <si>
    <t>2-ой день обед</t>
  </si>
  <si>
    <t>250./10</t>
  </si>
  <si>
    <t>3-ий день обед</t>
  </si>
  <si>
    <t>Плоды шиповника сушеные</t>
  </si>
  <si>
    <t>4-ый день обед</t>
  </si>
  <si>
    <t>5-ый день обед</t>
  </si>
  <si>
    <t>6-ой день обед</t>
  </si>
  <si>
    <t>100./50</t>
  </si>
  <si>
    <t>7-ой день обед</t>
  </si>
  <si>
    <t>Крупа перловая</t>
  </si>
  <si>
    <t>Огурцы соленые</t>
  </si>
  <si>
    <t>8-ой день обед</t>
  </si>
  <si>
    <t>10-ый день обед</t>
  </si>
  <si>
    <t>Лук 16%</t>
  </si>
  <si>
    <t>Морковь 20%</t>
  </si>
  <si>
    <t>Капуста 20%</t>
  </si>
  <si>
    <t>Свекла 20%</t>
  </si>
  <si>
    <t>75*</t>
  </si>
  <si>
    <t>Говядина мякоть (4,2%)</t>
  </si>
  <si>
    <t>Бройлер-цыпленок</t>
  </si>
  <si>
    <t>Рис припущенный №305 сб.2017г.</t>
  </si>
  <si>
    <t>Хлеб ржано-пшеничный</t>
  </si>
  <si>
    <t>100</t>
  </si>
  <si>
    <t>250/10</t>
  </si>
  <si>
    <t>Брутто               1-4 классы</t>
  </si>
  <si>
    <t>Нетто               1-4 классы</t>
  </si>
  <si>
    <t>Брутто               5-11 классы</t>
  </si>
  <si>
    <t>Нетто               5-11 классы</t>
  </si>
  <si>
    <t>Стоимость 1-4 класс руб, коп.</t>
  </si>
  <si>
    <t>Стоимость 5-11 класс руб, коп.</t>
  </si>
  <si>
    <t>Выход          1-4 класс г, мг</t>
  </si>
  <si>
    <t>Выход          5-11 класс г, мг</t>
  </si>
  <si>
    <t>150/5</t>
  </si>
  <si>
    <t>180/5</t>
  </si>
  <si>
    <t>45*</t>
  </si>
  <si>
    <t>8,8 гр.</t>
  </si>
  <si>
    <t>Соус сметанный с томатом №331</t>
  </si>
  <si>
    <t>220/5</t>
  </si>
  <si>
    <t>Всего средняя стоимость</t>
  </si>
  <si>
    <t>120/15</t>
  </si>
  <si>
    <t>4 гр.</t>
  </si>
  <si>
    <t>220/30</t>
  </si>
  <si>
    <t xml:space="preserve">Молоко сгущеное (промышленного производства)  </t>
  </si>
  <si>
    <t>Биойогурт</t>
  </si>
  <si>
    <t>30/1,5</t>
  </si>
  <si>
    <t>Кокао  с молоком 
№382 сб.2017г.</t>
  </si>
  <si>
    <t>90/20</t>
  </si>
  <si>
    <t>200/10/10</t>
  </si>
  <si>
    <t>180./20</t>
  </si>
  <si>
    <t>200./20</t>
  </si>
  <si>
    <t>90</t>
  </si>
  <si>
    <t>1-ый день  Обед</t>
  </si>
  <si>
    <t>90./30</t>
  </si>
  <si>
    <t>100/30</t>
  </si>
  <si>
    <t>Масло раститель</t>
  </si>
  <si>
    <t>Картофель</t>
  </si>
  <si>
    <t>Морковь</t>
  </si>
  <si>
    <t>Томатная паста</t>
  </si>
  <si>
    <t>Лук репчатый</t>
  </si>
  <si>
    <t>Всего средняя стоимость завтраки</t>
  </si>
  <si>
    <t>Всего средняя стоимость обеды</t>
  </si>
  <si>
    <t>ИТОГО ДЕНЬ:</t>
  </si>
  <si>
    <t>Плов из птицы  №291 сб.2017г.</t>
  </si>
  <si>
    <t>Икра морковная  №75 сб. 2017 г.</t>
  </si>
  <si>
    <t xml:space="preserve">Цена </t>
  </si>
  <si>
    <t xml:space="preserve">Чай листовой </t>
  </si>
  <si>
    <t xml:space="preserve">Соус сметанный        №354 сб. 2015г. </t>
  </si>
  <si>
    <t>Филе куриное</t>
  </si>
  <si>
    <t xml:space="preserve">Хлеб пшеничный </t>
  </si>
  <si>
    <t xml:space="preserve">Хлеб ржаной (ржано-пшеничный) </t>
  </si>
  <si>
    <t>240/90</t>
  </si>
  <si>
    <t>Печенье</t>
  </si>
  <si>
    <t>Омлет с сыром №211</t>
  </si>
  <si>
    <t>280/100</t>
  </si>
  <si>
    <t>Соус Сметанный   №330 сб. 2017г.</t>
  </si>
  <si>
    <t>Икра свекольная №75 сб. 2017 г.</t>
  </si>
  <si>
    <t>Каша вязкая молочная из овсяной крупы "Геркулес" №173 сб.2017г.</t>
  </si>
  <si>
    <t xml:space="preserve">Масло (порциями) сливочное 72,5% м.д.ж. № 14 сб. 2017 г.  </t>
  </si>
  <si>
    <t>Суп картофельный с крупой (рисовой)  №101 сб.2017г.</t>
  </si>
  <si>
    <t>Котлеты, биточки, шницели (из говядины) №268, сб. 2017 г.</t>
  </si>
  <si>
    <t>Компот из смеси сухофруктов                              №349 сб. 2017г.</t>
  </si>
  <si>
    <t>Макаронные изделия отварные с маслом №203, сб. 2017 г.</t>
  </si>
  <si>
    <t xml:space="preserve">Плоды свежие (яблоко, 1 шт.)                          № 338 сб.2017 г.   </t>
  </si>
  <si>
    <t>Борщ с капустой и картофелем             (со сметаной) №82 сб.2017г.</t>
  </si>
  <si>
    <t>Компот из ягод замороженных    №491 сб. 2021г.</t>
  </si>
  <si>
    <t xml:space="preserve">Картофельное пюре                          №128 сб.2017г. </t>
  </si>
  <si>
    <t>200/7</t>
  </si>
  <si>
    <t>Чай с лимоном*                                    №377 сб.2017г.</t>
  </si>
  <si>
    <t>Суп картофельный с бобовыми                         №102 сб.2017г.</t>
  </si>
  <si>
    <t>Котлеты рубленные из бройлер-цыплят №295 сб.2017г.</t>
  </si>
  <si>
    <t>Соки овощные, фруктовые и ягодные №389 сб.2017г.</t>
  </si>
  <si>
    <t>Запеканка из творога с морковью       (с молоком сгущенным)                             №224 сб. 2017 г.</t>
  </si>
  <si>
    <t xml:space="preserve">Биойогурт                                                                         (1 шт. в индивидуальной упаковке) </t>
  </si>
  <si>
    <t>Щи из свежей капусты с картофелем №88 сб.2017г</t>
  </si>
  <si>
    <t>Компот из свежих плодов                                                      №342 сб.2017г.</t>
  </si>
  <si>
    <t xml:space="preserve">Икра кабачковая                   (промышленного производства)                            </t>
  </si>
  <si>
    <t>Суп картофельный с макаронными изделиями               №103 сб. 2017г.</t>
  </si>
  <si>
    <t>Тефтели 1-й вариант                      №278 сб 2017г</t>
  </si>
  <si>
    <t>Кисель из плодов или ягод  свежих (замороженных)               №350 сб. 2017г.</t>
  </si>
  <si>
    <t>Каша рассыпчатая                             (из гречневой крупы)                                           №302 сб.2017г.</t>
  </si>
  <si>
    <t>Фрикадельки из бройлеров-цыплят №297 сб.2017г.</t>
  </si>
  <si>
    <t>Суп из овощей (со сметаной) №99 сб. 2017г.</t>
  </si>
  <si>
    <t>Запеканка из творога                                  (с молоком сгущенным)                   №223 сб. 2017г.</t>
  </si>
  <si>
    <t xml:space="preserve">Рассольник Ленинградский                        №96 сб.2017г.            </t>
  </si>
  <si>
    <t>Чай* №376 сб.2017г.</t>
  </si>
  <si>
    <t>Котлеты или биточки рыбные                                       (с соусом сметанным)                    №234/330 сб.2017г.</t>
  </si>
  <si>
    <t>Омлет натуральный                          №210 сб.2017г.</t>
  </si>
  <si>
    <t>Горох овощной отварной (консервированный)                                         № 131 сб. 2017</t>
  </si>
  <si>
    <t>170</t>
  </si>
  <si>
    <t>Рагу из птицы №289 сб. 2017г.</t>
  </si>
  <si>
    <t>Напиток из плодов шиповника             №388, сб. 2017 г.</t>
  </si>
  <si>
    <t xml:space="preserve">Голубцы ленивые (с соусом сметанным)  №315 сб.2015г.  </t>
  </si>
  <si>
    <t xml:space="preserve">Картофель (25%)  2 сезона </t>
  </si>
  <si>
    <t>Лук (16%)</t>
  </si>
  <si>
    <t>Томатная паста                     (25%сухих веществ)</t>
  </si>
  <si>
    <t xml:space="preserve">Картофель (25%)   2 сезона </t>
  </si>
  <si>
    <t>Томатная паста         (25%сухих веществ)</t>
  </si>
  <si>
    <t>Минтай с/м обезглавленый потрошенный (27%)</t>
  </si>
  <si>
    <t>Смородина черная замороженная</t>
  </si>
  <si>
    <t>или брусника замороженная</t>
  </si>
  <si>
    <t>или клюква замороженная</t>
  </si>
  <si>
    <t>или вишня замороженная</t>
  </si>
  <si>
    <t>или клубника замороженная</t>
  </si>
  <si>
    <t xml:space="preserve">Печенье                                                        (1 шт. в индивидуальной упаковке) </t>
  </si>
  <si>
    <t>Соки овощные, фруктовые и ягодные</t>
  </si>
  <si>
    <t>Каша рассыпчатая                                   (из пшеничной крупы)              №302 сб.2017г.</t>
  </si>
  <si>
    <t xml:space="preserve">Каша жидкая молочная                           (из рисовой крупы) №182 сб.2017г. </t>
  </si>
  <si>
    <t>Томатная паста                       (25%сухих веществ)</t>
  </si>
  <si>
    <t>Свекла  (2 %варка; 20%)</t>
  </si>
  <si>
    <t>Морковь  (0,5% варка; 20%)</t>
  </si>
  <si>
    <t>Свекла  (2 % варка; 20%)</t>
  </si>
  <si>
    <t>Картофель (25%)  2 сезона</t>
  </si>
  <si>
    <t>Томатная паста                          (25%сухих веществ)</t>
  </si>
  <si>
    <t>265/5</t>
  </si>
  <si>
    <t>Соль</t>
  </si>
  <si>
    <t xml:space="preserve">Рыба,  тушенная в томате с овощами №229 сб.2017г.
</t>
  </si>
  <si>
    <t>200,/100</t>
  </si>
  <si>
    <t>Рыба минтай п/ф</t>
  </si>
  <si>
    <t>Томат-паста</t>
  </si>
  <si>
    <t>Рыба</t>
  </si>
  <si>
    <t xml:space="preserve">Овощи </t>
  </si>
  <si>
    <t xml:space="preserve">Картофель отварной                      №125 сб.2017г. 
</t>
  </si>
  <si>
    <t>Картофель (27,5%)  2 сезона (25; 30%)</t>
  </si>
  <si>
    <t>Овощи натуральные свежие или  соленые (помидоры)  №71 сб.2017г.</t>
  </si>
  <si>
    <t>Овощи натуральные свежие или соленые (огурцы)   №71 сб.2017г.</t>
  </si>
  <si>
    <t>Помидоры свежие или соленые</t>
  </si>
  <si>
    <t>Огурцы свежие или соленые</t>
  </si>
  <si>
    <t>180,/90</t>
  </si>
  <si>
    <t>Бройлер-цыпленок, тушенный в соусе сметанно томатном      №290 сб.2017г.</t>
  </si>
  <si>
    <t>90/50</t>
  </si>
  <si>
    <t>100/50</t>
  </si>
  <si>
    <t>Каша рассыпчатая                                   (из ячневой крупы)              №302 сб.2017г.</t>
  </si>
  <si>
    <t>Крупа ячневая</t>
  </si>
  <si>
    <t>Помидоры  соленые</t>
  </si>
  <si>
    <t xml:space="preserve"> </t>
  </si>
  <si>
    <t>Котлеты "Школьные"</t>
  </si>
  <si>
    <t>Филе кур</t>
  </si>
  <si>
    <t>Овощи консервированные отварные</t>
  </si>
  <si>
    <t>Овощи консервировыанные отварные</t>
  </si>
  <si>
    <t xml:space="preserve">Печенье (1 шт. в индивидуальной упаковке) </t>
  </si>
  <si>
    <t>6-ый день Завтрак</t>
  </si>
  <si>
    <t>7-ой день Завтрак</t>
  </si>
  <si>
    <t>9-ый день Завтрак</t>
  </si>
  <si>
    <t>9-ый день обед</t>
  </si>
</sst>
</file>

<file path=xl/styles.xml><?xml version="1.0" encoding="utf-8"?>
<styleSheet xmlns="http://schemas.openxmlformats.org/spreadsheetml/2006/main">
  <numFmts count="2">
    <numFmt numFmtId="164" formatCode="_-* #,##0.00&quot;р.&quot;_-;\-* #,##0.00&quot;р.&quot;_-;_-* &quot;-&quot;??&quot;р.&quot;_-;_-@_-"/>
    <numFmt numFmtId="165" formatCode="_-* #,##0.00_р_._-;\-* #,##0.00_р_._-;_-* &quot;-&quot;??_р_._-;_-@_-"/>
  </numFmts>
  <fonts count="3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Arial"/>
      <family val="2"/>
      <charset val="204"/>
    </font>
    <font>
      <b/>
      <sz val="9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color rgb="FFFF0000"/>
      <name val="Arial"/>
      <family val="2"/>
      <charset val="204"/>
    </font>
    <font>
      <b/>
      <sz val="12"/>
      <name val="Times New Roman"/>
      <family val="1"/>
      <charset val="204"/>
    </font>
    <font>
      <b/>
      <sz val="10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2"/>
      <color rgb="FFFF0000"/>
      <name val="Calibri"/>
      <family val="2"/>
      <charset val="204"/>
      <scheme val="minor"/>
    </font>
    <font>
      <b/>
      <sz val="9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2" fillId="2" borderId="0">
      <alignment horizontal="left" vertical="top"/>
    </xf>
    <xf numFmtId="0" fontId="2" fillId="2" borderId="0">
      <alignment horizontal="left" vertical="top"/>
    </xf>
    <xf numFmtId="0" fontId="3" fillId="2" borderId="0">
      <alignment horizontal="center" vertical="top"/>
    </xf>
    <xf numFmtId="0" fontId="2" fillId="2" borderId="0">
      <alignment horizontal="left" vertical="top"/>
    </xf>
    <xf numFmtId="0" fontId="2" fillId="2" borderId="0">
      <alignment horizontal="center" vertical="top"/>
    </xf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05">
    <xf numFmtId="0" fontId="0" fillId="0" borderId="0" xfId="0"/>
    <xf numFmtId="0" fontId="6" fillId="3" borderId="14" xfId="2" applyFont="1" applyFill="1" applyBorder="1" applyAlignment="1">
      <alignment horizontal="center" vertical="center" wrapText="1"/>
    </xf>
    <xf numFmtId="0" fontId="6" fillId="3" borderId="14" xfId="5" applyFont="1" applyFill="1" applyBorder="1" applyAlignment="1">
      <alignment horizontal="center" vertical="center" wrapText="1"/>
    </xf>
    <xf numFmtId="0" fontId="0" fillId="0" borderId="0" xfId="0" applyFill="1"/>
    <xf numFmtId="0" fontId="8" fillId="0" borderId="0" xfId="0" applyFont="1"/>
    <xf numFmtId="0" fontId="7" fillId="0" borderId="3" xfId="1" applyFont="1" applyBorder="1" applyAlignment="1">
      <alignment horizontal="center" wrapText="1"/>
    </xf>
    <xf numFmtId="2" fontId="4" fillId="3" borderId="3" xfId="0" applyNumberFormat="1" applyFont="1" applyFill="1" applyBorder="1" applyAlignment="1">
      <alignment horizontal="center" vertical="center"/>
    </xf>
    <xf numFmtId="2" fontId="6" fillId="3" borderId="3" xfId="3" applyNumberFormat="1" applyFont="1" applyFill="1" applyBorder="1" applyAlignment="1">
      <alignment horizontal="center" vertical="center" wrapText="1"/>
    </xf>
    <xf numFmtId="0" fontId="6" fillId="3" borderId="3" xfId="3" applyNumberFormat="1" applyFont="1" applyFill="1" applyBorder="1" applyAlignment="1">
      <alignment horizontal="center" vertical="center" wrapText="1"/>
    </xf>
    <xf numFmtId="0" fontId="6" fillId="3" borderId="1" xfId="3" applyNumberFormat="1" applyFont="1" applyFill="1" applyBorder="1" applyAlignment="1">
      <alignment horizontal="center" vertical="center" wrapText="1"/>
    </xf>
    <xf numFmtId="0" fontId="6" fillId="3" borderId="3" xfId="2" applyFont="1" applyFill="1" applyBorder="1" applyAlignment="1">
      <alignment horizontal="center" vertical="center" wrapText="1"/>
    </xf>
    <xf numFmtId="0" fontId="6" fillId="3" borderId="1" xfId="5" applyFont="1" applyFill="1" applyBorder="1" applyAlignment="1">
      <alignment horizontal="center" vertical="center" wrapText="1"/>
    </xf>
    <xf numFmtId="2" fontId="5" fillId="3" borderId="23" xfId="3" applyNumberFormat="1" applyFont="1" applyFill="1" applyBorder="1" applyAlignment="1">
      <alignment horizontal="center" vertical="center" wrapText="1"/>
    </xf>
    <xf numFmtId="2" fontId="5" fillId="2" borderId="23" xfId="5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/>
    </xf>
    <xf numFmtId="2" fontId="9" fillId="3" borderId="3" xfId="1" applyNumberFormat="1" applyFont="1" applyFill="1" applyBorder="1" applyAlignment="1">
      <alignment horizontal="center" vertical="center"/>
    </xf>
    <xf numFmtId="2" fontId="9" fillId="3" borderId="3" xfId="0" applyNumberFormat="1" applyFont="1" applyFill="1" applyBorder="1" applyAlignment="1">
      <alignment horizontal="center" vertical="center"/>
    </xf>
    <xf numFmtId="2" fontId="9" fillId="3" borderId="3" xfId="3" applyNumberFormat="1" applyFont="1" applyFill="1" applyBorder="1" applyAlignment="1">
      <alignment horizontal="center" vertical="center" wrapText="1"/>
    </xf>
    <xf numFmtId="2" fontId="9" fillId="3" borderId="2" xfId="0" applyNumberFormat="1" applyFont="1" applyFill="1" applyBorder="1" applyAlignment="1">
      <alignment horizontal="center" vertical="center" wrapText="1"/>
    </xf>
    <xf numFmtId="2" fontId="9" fillId="3" borderId="5" xfId="0" applyNumberFormat="1" applyFont="1" applyFill="1" applyBorder="1" applyAlignment="1">
      <alignment horizontal="center" vertical="center"/>
    </xf>
    <xf numFmtId="2" fontId="9" fillId="3" borderId="3" xfId="0" applyNumberFormat="1" applyFont="1" applyFill="1" applyBorder="1" applyAlignment="1">
      <alignment horizontal="center"/>
    </xf>
    <xf numFmtId="2" fontId="9" fillId="3" borderId="2" xfId="0" applyNumberFormat="1" applyFont="1" applyFill="1" applyBorder="1"/>
    <xf numFmtId="2" fontId="9" fillId="3" borderId="18" xfId="0" applyNumberFormat="1" applyFont="1" applyFill="1" applyBorder="1" applyAlignment="1">
      <alignment horizontal="center" vertical="center"/>
    </xf>
    <xf numFmtId="2" fontId="9" fillId="3" borderId="0" xfId="0" applyNumberFormat="1" applyFont="1" applyFill="1"/>
    <xf numFmtId="0" fontId="12" fillId="3" borderId="5" xfId="3" applyFont="1" applyFill="1" applyBorder="1" applyAlignment="1">
      <alignment horizontal="center" vertical="center" wrapText="1"/>
    </xf>
    <xf numFmtId="0" fontId="12" fillId="3" borderId="3" xfId="3" applyFont="1" applyFill="1" applyBorder="1" applyAlignment="1">
      <alignment horizontal="center" vertical="center" wrapText="1"/>
    </xf>
    <xf numFmtId="0" fontId="12" fillId="2" borderId="3" xfId="3" applyFont="1" applyBorder="1" applyAlignment="1">
      <alignment horizontal="center" vertical="center" wrapText="1"/>
    </xf>
    <xf numFmtId="0" fontId="12" fillId="2" borderId="5" xfId="3" applyFont="1" applyBorder="1" applyAlignment="1">
      <alignment horizontal="center" vertical="center" wrapText="1"/>
    </xf>
    <xf numFmtId="0" fontId="12" fillId="2" borderId="1" xfId="2" applyFont="1" applyBorder="1" applyAlignment="1">
      <alignment horizontal="center" vertical="center" wrapText="1"/>
    </xf>
    <xf numFmtId="0" fontId="12" fillId="3" borderId="5" xfId="3" applyNumberFormat="1" applyFont="1" applyFill="1" applyBorder="1" applyAlignment="1">
      <alignment horizontal="center" vertical="center" wrapText="1"/>
    </xf>
    <xf numFmtId="0" fontId="12" fillId="3" borderId="1" xfId="3" applyFont="1" applyFill="1" applyBorder="1" applyAlignment="1">
      <alignment horizontal="center" vertical="center" wrapText="1"/>
    </xf>
    <xf numFmtId="0" fontId="12" fillId="3" borderId="14" xfId="2" applyFont="1" applyFill="1" applyBorder="1" applyAlignment="1">
      <alignment horizontal="center" vertical="center" wrapText="1"/>
    </xf>
    <xf numFmtId="0" fontId="12" fillId="3" borderId="1" xfId="2" applyFont="1" applyFill="1" applyBorder="1" applyAlignment="1">
      <alignment horizontal="center" vertical="center" wrapText="1"/>
    </xf>
    <xf numFmtId="0" fontId="12" fillId="2" borderId="1" xfId="3" applyFont="1" applyBorder="1" applyAlignment="1">
      <alignment horizontal="center" vertical="center" wrapText="1"/>
    </xf>
    <xf numFmtId="0" fontId="12" fillId="3" borderId="10" xfId="3" applyFont="1" applyFill="1" applyBorder="1" applyAlignment="1">
      <alignment horizontal="center" vertical="center" wrapText="1"/>
    </xf>
    <xf numFmtId="0" fontId="12" fillId="3" borderId="3" xfId="3" applyNumberFormat="1" applyFont="1" applyFill="1" applyBorder="1" applyAlignment="1">
      <alignment horizontal="center" vertical="center" wrapText="1"/>
    </xf>
    <xf numFmtId="0" fontId="12" fillId="3" borderId="4" xfId="3" applyFont="1" applyFill="1" applyBorder="1" applyAlignment="1">
      <alignment horizontal="center" vertical="center" wrapText="1"/>
    </xf>
    <xf numFmtId="0" fontId="12" fillId="0" borderId="0" xfId="0" applyFont="1"/>
    <xf numFmtId="0" fontId="0" fillId="3" borderId="0" xfId="0" applyFill="1"/>
    <xf numFmtId="0" fontId="4" fillId="3" borderId="5" xfId="0" applyNumberFormat="1" applyFont="1" applyFill="1" applyBorder="1" applyAlignment="1">
      <alignment horizontal="center" vertical="center"/>
    </xf>
    <xf numFmtId="2" fontId="4" fillId="3" borderId="5" xfId="0" applyNumberFormat="1" applyFont="1" applyFill="1" applyBorder="1" applyAlignment="1">
      <alignment horizontal="center" vertical="center"/>
    </xf>
    <xf numFmtId="2" fontId="4" fillId="3" borderId="39" xfId="0" applyNumberFormat="1" applyFont="1" applyFill="1" applyBorder="1" applyAlignment="1">
      <alignment horizontal="center" vertical="center"/>
    </xf>
    <xf numFmtId="0" fontId="4" fillId="3" borderId="3" xfId="0" applyNumberFormat="1" applyFont="1" applyFill="1" applyBorder="1" applyAlignment="1">
      <alignment horizontal="center" vertical="center"/>
    </xf>
    <xf numFmtId="0" fontId="4" fillId="3" borderId="3" xfId="3" applyNumberFormat="1" applyFont="1" applyFill="1" applyBorder="1" applyAlignment="1">
      <alignment horizontal="center" vertical="center" wrapText="1"/>
    </xf>
    <xf numFmtId="2" fontId="4" fillId="3" borderId="7" xfId="0" applyNumberFormat="1" applyFont="1" applyFill="1" applyBorder="1" applyAlignment="1">
      <alignment horizontal="center" vertical="center"/>
    </xf>
    <xf numFmtId="2" fontId="4" fillId="3" borderId="3" xfId="3" applyNumberFormat="1" applyFont="1" applyFill="1" applyBorder="1" applyAlignment="1">
      <alignment horizontal="center" vertical="center" wrapText="1"/>
    </xf>
    <xf numFmtId="2" fontId="4" fillId="3" borderId="33" xfId="0" applyNumberFormat="1" applyFont="1" applyFill="1" applyBorder="1" applyAlignment="1">
      <alignment horizontal="center" vertical="center"/>
    </xf>
    <xf numFmtId="2" fontId="4" fillId="3" borderId="23" xfId="3" applyNumberFormat="1" applyFont="1" applyFill="1" applyBorder="1" applyAlignment="1">
      <alignment horizontal="center" vertical="center" wrapText="1"/>
    </xf>
    <xf numFmtId="2" fontId="4" fillId="3" borderId="39" xfId="3" applyNumberFormat="1" applyFont="1" applyFill="1" applyBorder="1" applyAlignment="1">
      <alignment horizontal="center" vertical="center" wrapText="1"/>
    </xf>
    <xf numFmtId="2" fontId="13" fillId="3" borderId="23" xfId="5" applyNumberFormat="1" applyFont="1" applyFill="1" applyBorder="1" applyAlignment="1">
      <alignment horizontal="center" vertical="center" wrapText="1"/>
    </xf>
    <xf numFmtId="0" fontId="10" fillId="0" borderId="6" xfId="4" applyNumberFormat="1" applyFont="1" applyFill="1" applyBorder="1" applyAlignment="1">
      <alignment horizontal="center" vertical="center" wrapText="1"/>
    </xf>
    <xf numFmtId="1" fontId="4" fillId="2" borderId="1" xfId="3" applyNumberFormat="1" applyFont="1" applyBorder="1" applyAlignment="1">
      <alignment horizontal="center" vertical="center" wrapText="1"/>
    </xf>
    <xf numFmtId="0" fontId="4" fillId="2" borderId="3" xfId="3" applyNumberFormat="1" applyFont="1" applyBorder="1" applyAlignment="1">
      <alignment horizontal="center" vertical="center" wrapText="1"/>
    </xf>
    <xf numFmtId="2" fontId="4" fillId="0" borderId="5" xfId="0" applyNumberFormat="1" applyFont="1" applyBorder="1" applyAlignment="1">
      <alignment horizontal="center" vertical="center"/>
    </xf>
    <xf numFmtId="2" fontId="4" fillId="0" borderId="38" xfId="0" applyNumberFormat="1" applyFont="1" applyBorder="1" applyAlignment="1">
      <alignment horizontal="center" vertical="center"/>
    </xf>
    <xf numFmtId="2" fontId="13" fillId="2" borderId="23" xfId="5" applyNumberFormat="1" applyFont="1" applyBorder="1" applyAlignment="1">
      <alignment horizontal="center" vertical="center" wrapText="1"/>
    </xf>
    <xf numFmtId="2" fontId="4" fillId="0" borderId="22" xfId="0" applyNumberFormat="1" applyFont="1" applyBorder="1" applyAlignment="1">
      <alignment horizontal="center" vertical="center"/>
    </xf>
    <xf numFmtId="2" fontId="4" fillId="0" borderId="33" xfId="0" applyNumberFormat="1" applyFont="1" applyBorder="1" applyAlignment="1">
      <alignment horizontal="center" vertical="center"/>
    </xf>
    <xf numFmtId="2" fontId="14" fillId="2" borderId="23" xfId="3" applyNumberFormat="1" applyFont="1" applyBorder="1" applyAlignment="1">
      <alignment horizontal="center" vertical="center" wrapText="1"/>
    </xf>
    <xf numFmtId="2" fontId="14" fillId="2" borderId="29" xfId="3" applyNumberFormat="1" applyFont="1" applyBorder="1" applyAlignment="1">
      <alignment horizontal="center" vertical="center" wrapText="1"/>
    </xf>
    <xf numFmtId="0" fontId="6" fillId="2" borderId="3" xfId="3" applyFont="1" applyBorder="1" applyAlignment="1">
      <alignment horizontal="center" vertical="center" wrapText="1"/>
    </xf>
    <xf numFmtId="1" fontId="6" fillId="2" borderId="3" xfId="3" applyNumberFormat="1" applyFont="1" applyBorder="1" applyAlignment="1">
      <alignment horizontal="center" vertical="center" wrapText="1"/>
    </xf>
    <xf numFmtId="0" fontId="6" fillId="2" borderId="3" xfId="2" applyFont="1" applyBorder="1" applyAlignment="1">
      <alignment horizontal="center" vertical="center" wrapText="1"/>
    </xf>
    <xf numFmtId="2" fontId="4" fillId="0" borderId="39" xfId="0" applyNumberFormat="1" applyFont="1" applyBorder="1" applyAlignment="1">
      <alignment horizontal="center" vertical="center"/>
    </xf>
    <xf numFmtId="0" fontId="6" fillId="3" borderId="5" xfId="3" applyNumberFormat="1" applyFont="1" applyFill="1" applyBorder="1" applyAlignment="1">
      <alignment horizontal="center" vertical="center" wrapText="1"/>
    </xf>
    <xf numFmtId="0" fontId="12" fillId="2" borderId="14" xfId="2" applyFont="1" applyBorder="1" applyAlignment="1">
      <alignment horizontal="center" vertical="center" wrapText="1"/>
    </xf>
    <xf numFmtId="0" fontId="6" fillId="2" borderId="14" xfId="2" applyFont="1" applyBorder="1" applyAlignment="1">
      <alignment horizontal="center" vertical="center" wrapText="1"/>
    </xf>
    <xf numFmtId="0" fontId="6" fillId="2" borderId="5" xfId="2" applyFont="1" applyBorder="1" applyAlignment="1">
      <alignment horizontal="center" vertical="center" wrapText="1"/>
    </xf>
    <xf numFmtId="0" fontId="6" fillId="2" borderId="14" xfId="5" applyFont="1" applyBorder="1" applyAlignment="1">
      <alignment horizontal="center" vertical="center" wrapText="1"/>
    </xf>
    <xf numFmtId="2" fontId="6" fillId="0" borderId="38" xfId="0" applyNumberFormat="1" applyFont="1" applyBorder="1" applyAlignment="1">
      <alignment horizontal="center" vertical="center"/>
    </xf>
    <xf numFmtId="0" fontId="6" fillId="2" borderId="1" xfId="5" applyFont="1" applyBorder="1" applyAlignment="1">
      <alignment horizontal="center" vertical="center" wrapText="1"/>
    </xf>
    <xf numFmtId="2" fontId="6" fillId="0" borderId="7" xfId="0" applyNumberFormat="1" applyFont="1" applyBorder="1" applyAlignment="1">
      <alignment horizontal="center" vertical="center"/>
    </xf>
    <xf numFmtId="0" fontId="6" fillId="2" borderId="3" xfId="3" applyNumberFormat="1" applyFont="1" applyBorder="1" applyAlignment="1">
      <alignment horizontal="center" vertical="center" wrapText="1"/>
    </xf>
    <xf numFmtId="0" fontId="6" fillId="3" borderId="3" xfId="3" applyFont="1" applyFill="1" applyBorder="1" applyAlignment="1">
      <alignment horizontal="center" vertical="center" wrapText="1"/>
    </xf>
    <xf numFmtId="2" fontId="6" fillId="3" borderId="39" xfId="0" applyNumberFormat="1" applyFont="1" applyFill="1" applyBorder="1" applyAlignment="1">
      <alignment horizontal="center" vertical="center"/>
    </xf>
    <xf numFmtId="2" fontId="6" fillId="3" borderId="7" xfId="0" applyNumberFormat="1" applyFont="1" applyFill="1" applyBorder="1" applyAlignment="1">
      <alignment horizontal="center" vertical="center"/>
    </xf>
    <xf numFmtId="2" fontId="6" fillId="3" borderId="33" xfId="0" applyNumberFormat="1" applyFont="1" applyFill="1" applyBorder="1" applyAlignment="1">
      <alignment horizontal="center" vertical="center"/>
    </xf>
    <xf numFmtId="2" fontId="5" fillId="3" borderId="23" xfId="5" applyNumberFormat="1" applyFont="1" applyFill="1" applyBorder="1" applyAlignment="1">
      <alignment horizontal="center" vertical="center" wrapText="1"/>
    </xf>
    <xf numFmtId="0" fontId="6" fillId="2" borderId="5" xfId="3" applyNumberFormat="1" applyFont="1" applyBorder="1" applyAlignment="1">
      <alignment horizontal="center" vertical="center" wrapText="1"/>
    </xf>
    <xf numFmtId="0" fontId="12" fillId="2" borderId="3" xfId="2" applyFont="1" applyBorder="1" applyAlignment="1">
      <alignment horizontal="center" vertical="center" wrapText="1"/>
    </xf>
    <xf numFmtId="0" fontId="6" fillId="2" borderId="3" xfId="5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horizontal="center" vertical="center"/>
    </xf>
    <xf numFmtId="2" fontId="5" fillId="2" borderId="27" xfId="5" applyNumberFormat="1" applyFont="1" applyBorder="1" applyAlignment="1">
      <alignment horizontal="center" vertical="center" wrapText="1"/>
    </xf>
    <xf numFmtId="2" fontId="5" fillId="2" borderId="23" xfId="3" applyNumberFormat="1" applyFont="1" applyBorder="1" applyAlignment="1">
      <alignment horizontal="center" vertical="center" wrapText="1"/>
    </xf>
    <xf numFmtId="2" fontId="4" fillId="3" borderId="38" xfId="0" applyNumberFormat="1" applyFont="1" applyFill="1" applyBorder="1" applyAlignment="1">
      <alignment horizontal="center" vertical="center"/>
    </xf>
    <xf numFmtId="0" fontId="6" fillId="3" borderId="1" xfId="3" applyFont="1" applyFill="1" applyBorder="1" applyAlignment="1">
      <alignment horizontal="center" vertical="center" wrapText="1"/>
    </xf>
    <xf numFmtId="2" fontId="13" fillId="2" borderId="23" xfId="3" applyNumberFormat="1" applyFont="1" applyBorder="1" applyAlignment="1">
      <alignment horizontal="center" vertical="center" wrapText="1"/>
    </xf>
    <xf numFmtId="2" fontId="4" fillId="2" borderId="3" xfId="3" applyNumberFormat="1" applyFont="1" applyBorder="1" applyAlignment="1">
      <alignment horizontal="center" vertical="center" wrapText="1"/>
    </xf>
    <xf numFmtId="2" fontId="13" fillId="2" borderId="29" xfId="5" applyNumberFormat="1" applyFont="1" applyBorder="1" applyAlignment="1">
      <alignment horizontal="center" vertical="center" wrapText="1"/>
    </xf>
    <xf numFmtId="0" fontId="6" fillId="3" borderId="3" xfId="5" applyFont="1" applyFill="1" applyBorder="1" applyAlignment="1">
      <alignment horizontal="center" vertical="center" wrapText="1"/>
    </xf>
    <xf numFmtId="2" fontId="5" fillId="3" borderId="27" xfId="5" applyNumberFormat="1" applyFont="1" applyFill="1" applyBorder="1" applyAlignment="1">
      <alignment horizontal="center" vertical="center" wrapText="1"/>
    </xf>
    <xf numFmtId="0" fontId="4" fillId="3" borderId="3" xfId="3" applyFont="1" applyFill="1" applyBorder="1" applyAlignment="1">
      <alignment horizontal="center" vertical="center" wrapText="1"/>
    </xf>
    <xf numFmtId="2" fontId="9" fillId="3" borderId="3" xfId="1" applyNumberFormat="1" applyFont="1" applyFill="1" applyBorder="1" applyAlignment="1">
      <alignment horizontal="center" vertical="center" wrapText="1"/>
    </xf>
    <xf numFmtId="2" fontId="13" fillId="3" borderId="23" xfId="3" applyNumberFormat="1" applyFont="1" applyFill="1" applyBorder="1" applyAlignment="1">
      <alignment horizontal="center" vertical="center" wrapText="1"/>
    </xf>
    <xf numFmtId="0" fontId="4" fillId="3" borderId="5" xfId="3" applyNumberFormat="1" applyFont="1" applyFill="1" applyBorder="1" applyAlignment="1">
      <alignment horizontal="center" vertical="center" wrapText="1"/>
    </xf>
    <xf numFmtId="0" fontId="4" fillId="3" borderId="1" xfId="3" applyFont="1" applyFill="1" applyBorder="1" applyAlignment="1">
      <alignment horizontal="center" vertical="center" wrapText="1"/>
    </xf>
    <xf numFmtId="0" fontId="4" fillId="3" borderId="1" xfId="3" applyNumberFormat="1" applyFont="1" applyFill="1" applyBorder="1" applyAlignment="1">
      <alignment horizontal="center" vertical="center" wrapText="1"/>
    </xf>
    <xf numFmtId="0" fontId="12" fillId="3" borderId="14" xfId="3" applyFont="1" applyFill="1" applyBorder="1" applyAlignment="1">
      <alignment horizontal="center" vertical="center" wrapText="1"/>
    </xf>
    <xf numFmtId="0" fontId="6" fillId="3" borderId="14" xfId="3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 wrapText="1"/>
    </xf>
    <xf numFmtId="0" fontId="12" fillId="3" borderId="3" xfId="2" applyFont="1" applyFill="1" applyBorder="1" applyAlignment="1">
      <alignment horizontal="center" vertical="center" wrapText="1"/>
    </xf>
    <xf numFmtId="0" fontId="12" fillId="2" borderId="14" xfId="3" applyFont="1" applyBorder="1" applyAlignment="1">
      <alignment horizontal="center" vertical="center" wrapText="1"/>
    </xf>
    <xf numFmtId="2" fontId="9" fillId="3" borderId="1" xfId="3" applyNumberFormat="1" applyFont="1" applyFill="1" applyBorder="1" applyAlignment="1">
      <alignment horizontal="center" vertical="center" wrapText="1"/>
    </xf>
    <xf numFmtId="2" fontId="6" fillId="3" borderId="38" xfId="0" applyNumberFormat="1" applyFont="1" applyFill="1" applyBorder="1" applyAlignment="1">
      <alignment horizontal="center" vertical="center"/>
    </xf>
    <xf numFmtId="1" fontId="6" fillId="3" borderId="3" xfId="3" applyNumberFormat="1" applyFont="1" applyFill="1" applyBorder="1" applyAlignment="1">
      <alignment horizontal="center" vertical="center" wrapText="1"/>
    </xf>
    <xf numFmtId="2" fontId="6" fillId="3" borderId="33" xfId="3" applyNumberFormat="1" applyFont="1" applyFill="1" applyBorder="1" applyAlignment="1">
      <alignment horizontal="center" vertical="center" wrapText="1"/>
    </xf>
    <xf numFmtId="2" fontId="5" fillId="2" borderId="18" xfId="3" applyNumberFormat="1" applyFont="1" applyBorder="1" applyAlignment="1">
      <alignment horizontal="center" vertical="center" wrapText="1"/>
    </xf>
    <xf numFmtId="0" fontId="10" fillId="0" borderId="6" xfId="2" applyFont="1" applyFill="1" applyBorder="1" applyAlignment="1">
      <alignment horizontal="center" vertical="center" wrapText="1"/>
    </xf>
    <xf numFmtId="1" fontId="4" fillId="3" borderId="3" xfId="3" applyNumberFormat="1" applyFont="1" applyFill="1" applyBorder="1" applyAlignment="1">
      <alignment horizontal="center" vertical="center" wrapText="1"/>
    </xf>
    <xf numFmtId="2" fontId="4" fillId="3" borderId="7" xfId="3" applyNumberFormat="1" applyFont="1" applyFill="1" applyBorder="1" applyAlignment="1">
      <alignment horizontal="center" vertical="center" wrapText="1"/>
    </xf>
    <xf numFmtId="2" fontId="13" fillId="3" borderId="16" xfId="5" applyNumberFormat="1" applyFont="1" applyFill="1" applyBorder="1" applyAlignment="1">
      <alignment horizontal="center" vertical="center" wrapText="1"/>
    </xf>
    <xf numFmtId="0" fontId="12" fillId="4" borderId="3" xfId="3" applyFont="1" applyFill="1" applyBorder="1" applyAlignment="1">
      <alignment horizontal="center" vertical="center" wrapText="1"/>
    </xf>
    <xf numFmtId="2" fontId="9" fillId="4" borderId="3" xfId="0" applyNumberFormat="1" applyFont="1" applyFill="1" applyBorder="1" applyAlignment="1">
      <alignment horizontal="center" vertical="center"/>
    </xf>
    <xf numFmtId="0" fontId="4" fillId="4" borderId="3" xfId="3" applyNumberFormat="1" applyFont="1" applyFill="1" applyBorder="1" applyAlignment="1">
      <alignment horizontal="center" vertical="center" wrapText="1"/>
    </xf>
    <xf numFmtId="0" fontId="6" fillId="3" borderId="24" xfId="3" applyFont="1" applyFill="1" applyBorder="1" applyAlignment="1">
      <alignment horizontal="center" vertical="center" wrapText="1"/>
    </xf>
    <xf numFmtId="1" fontId="6" fillId="3" borderId="1" xfId="3" applyNumberFormat="1" applyFont="1" applyFill="1" applyBorder="1" applyAlignment="1">
      <alignment horizontal="center" vertical="center" wrapText="1"/>
    </xf>
    <xf numFmtId="1" fontId="4" fillId="2" borderId="3" xfId="3" applyNumberFormat="1" applyFont="1" applyBorder="1" applyAlignment="1">
      <alignment horizontal="center" vertical="center" wrapText="1"/>
    </xf>
    <xf numFmtId="1" fontId="4" fillId="3" borderId="1" xfId="2" applyNumberFormat="1" applyFont="1" applyFill="1" applyBorder="1" applyAlignment="1">
      <alignment horizontal="center" vertical="center" wrapText="1"/>
    </xf>
    <xf numFmtId="2" fontId="13" fillId="0" borderId="23" xfId="5" applyNumberFormat="1" applyFont="1" applyFill="1" applyBorder="1" applyAlignment="1">
      <alignment horizontal="center" vertical="center" wrapText="1"/>
    </xf>
    <xf numFmtId="0" fontId="6" fillId="3" borderId="10" xfId="3" applyFont="1" applyFill="1" applyBorder="1" applyAlignment="1">
      <alignment horizontal="center" vertical="center" wrapText="1"/>
    </xf>
    <xf numFmtId="2" fontId="4" fillId="3" borderId="28" xfId="0" applyNumberFormat="1" applyFont="1" applyFill="1" applyBorder="1" applyAlignment="1">
      <alignment horizontal="center" vertical="center"/>
    </xf>
    <xf numFmtId="2" fontId="13" fillId="3" borderId="29" xfId="5" applyNumberFormat="1" applyFont="1" applyFill="1" applyBorder="1" applyAlignment="1">
      <alignment horizontal="center" vertical="center" wrapText="1"/>
    </xf>
    <xf numFmtId="0" fontId="6" fillId="3" borderId="4" xfId="3" applyNumberFormat="1" applyFont="1" applyFill="1" applyBorder="1" applyAlignment="1">
      <alignment horizontal="center" vertical="center" wrapText="1"/>
    </xf>
    <xf numFmtId="2" fontId="5" fillId="3" borderId="27" xfId="3" applyNumberFormat="1" applyFont="1" applyFill="1" applyBorder="1" applyAlignment="1">
      <alignment horizontal="center" vertical="center" wrapText="1"/>
    </xf>
    <xf numFmtId="2" fontId="5" fillId="3" borderId="23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2" fontId="4" fillId="0" borderId="0" xfId="0" applyNumberFormat="1" applyFont="1" applyAlignment="1">
      <alignment horizontal="center"/>
    </xf>
    <xf numFmtId="2" fontId="19" fillId="3" borderId="23" xfId="0" applyNumberFormat="1" applyFont="1" applyFill="1" applyBorder="1" applyAlignment="1">
      <alignment horizontal="center" vertical="center"/>
    </xf>
    <xf numFmtId="0" fontId="22" fillId="2" borderId="3" xfId="3" applyFont="1" applyBorder="1" applyAlignment="1">
      <alignment horizontal="left" vertical="top" wrapText="1"/>
    </xf>
    <xf numFmtId="0" fontId="22" fillId="2" borderId="3" xfId="3" applyNumberFormat="1" applyFont="1" applyBorder="1" applyAlignment="1">
      <alignment horizontal="left" vertical="top" wrapText="1"/>
    </xf>
    <xf numFmtId="0" fontId="2" fillId="2" borderId="3" xfId="3" applyNumberFormat="1" applyBorder="1" applyAlignment="1">
      <alignment horizontal="center" vertical="top" wrapText="1"/>
    </xf>
    <xf numFmtId="0" fontId="12" fillId="0" borderId="3" xfId="3" applyFont="1" applyFill="1" applyBorder="1" applyAlignment="1">
      <alignment horizontal="center" vertical="center" wrapText="1"/>
    </xf>
    <xf numFmtId="2" fontId="9" fillId="0" borderId="5" xfId="0" applyNumberFormat="1" applyFont="1" applyFill="1" applyBorder="1" applyAlignment="1">
      <alignment horizontal="center" vertical="center"/>
    </xf>
    <xf numFmtId="2" fontId="9" fillId="0" borderId="3" xfId="0" applyNumberFormat="1" applyFont="1" applyFill="1" applyBorder="1" applyAlignment="1">
      <alignment horizontal="center" vertical="center"/>
    </xf>
    <xf numFmtId="0" fontId="4" fillId="0" borderId="3" xfId="3" applyNumberFormat="1" applyFont="1" applyFill="1" applyBorder="1" applyAlignment="1">
      <alignment horizontal="center" vertical="center" wrapText="1"/>
    </xf>
    <xf numFmtId="0" fontId="12" fillId="0" borderId="5" xfId="3" applyFont="1" applyFill="1" applyBorder="1" applyAlignment="1">
      <alignment horizontal="center" vertical="center" wrapText="1"/>
    </xf>
    <xf numFmtId="2" fontId="4" fillId="0" borderId="3" xfId="3" applyNumberFormat="1" applyFont="1" applyFill="1" applyBorder="1" applyAlignment="1">
      <alignment horizontal="center" vertical="center" wrapText="1"/>
    </xf>
    <xf numFmtId="1" fontId="4" fillId="0" borderId="1" xfId="3" applyNumberFormat="1" applyFont="1" applyFill="1" applyBorder="1" applyAlignment="1">
      <alignment horizontal="center" vertical="center" wrapText="1"/>
    </xf>
    <xf numFmtId="0" fontId="4" fillId="0" borderId="3" xfId="3" applyFont="1" applyFill="1" applyBorder="1" applyAlignment="1">
      <alignment horizontal="center" vertical="center" wrapText="1"/>
    </xf>
    <xf numFmtId="0" fontId="10" fillId="4" borderId="6" xfId="4" applyNumberFormat="1" applyFont="1" applyFill="1" applyBorder="1" applyAlignment="1">
      <alignment horizontal="center" vertical="center" wrapText="1"/>
    </xf>
    <xf numFmtId="1" fontId="4" fillId="4" borderId="1" xfId="3" applyNumberFormat="1" applyFont="1" applyFill="1" applyBorder="1" applyAlignment="1">
      <alignment horizontal="center" vertical="center" wrapText="1"/>
    </xf>
    <xf numFmtId="2" fontId="4" fillId="4" borderId="5" xfId="0" applyNumberFormat="1" applyFont="1" applyFill="1" applyBorder="1" applyAlignment="1">
      <alignment horizontal="center" vertical="center"/>
    </xf>
    <xf numFmtId="2" fontId="13" fillId="4" borderId="29" xfId="5" applyNumberFormat="1" applyFont="1" applyFill="1" applyBorder="1" applyAlignment="1">
      <alignment horizontal="center" vertical="center" wrapText="1"/>
    </xf>
    <xf numFmtId="2" fontId="4" fillId="4" borderId="33" xfId="0" applyNumberFormat="1" applyFont="1" applyFill="1" applyBorder="1" applyAlignment="1">
      <alignment horizontal="center" vertical="center"/>
    </xf>
    <xf numFmtId="0" fontId="6" fillId="2" borderId="1" xfId="2" applyFont="1" applyBorder="1" applyAlignment="1">
      <alignment horizontal="center" vertical="center" wrapText="1"/>
    </xf>
    <xf numFmtId="1" fontId="7" fillId="0" borderId="5" xfId="3" applyNumberFormat="1" applyFont="1" applyFill="1" applyBorder="1" applyAlignment="1">
      <alignment horizontal="center" vertical="center" wrapText="1"/>
    </xf>
    <xf numFmtId="0" fontId="0" fillId="5" borderId="0" xfId="0" applyFill="1"/>
    <xf numFmtId="2" fontId="13" fillId="5" borderId="23" xfId="5" applyNumberFormat="1" applyFont="1" applyFill="1" applyBorder="1" applyAlignment="1">
      <alignment horizontal="center" vertical="center" wrapText="1"/>
    </xf>
    <xf numFmtId="2" fontId="13" fillId="5" borderId="29" xfId="5" applyNumberFormat="1" applyFont="1" applyFill="1" applyBorder="1" applyAlignment="1">
      <alignment horizontal="center" vertical="center" wrapText="1"/>
    </xf>
    <xf numFmtId="0" fontId="10" fillId="0" borderId="8" xfId="4" applyNumberFormat="1" applyFont="1" applyFill="1" applyBorder="1" applyAlignment="1">
      <alignment horizontal="center" vertical="center" wrapText="1"/>
    </xf>
    <xf numFmtId="0" fontId="13" fillId="3" borderId="9" xfId="2" applyFont="1" applyFill="1" applyBorder="1" applyAlignment="1">
      <alignment horizontal="center" vertical="center" wrapText="1"/>
    </xf>
    <xf numFmtId="1" fontId="6" fillId="3" borderId="5" xfId="3" applyNumberFormat="1" applyFont="1" applyFill="1" applyBorder="1" applyAlignment="1">
      <alignment horizontal="center" vertical="center" wrapText="1"/>
    </xf>
    <xf numFmtId="0" fontId="4" fillId="3" borderId="5" xfId="3" applyFont="1" applyFill="1" applyBorder="1" applyAlignment="1">
      <alignment horizontal="center" vertical="center" wrapText="1"/>
    </xf>
    <xf numFmtId="1" fontId="6" fillId="2" borderId="5" xfId="3" applyNumberFormat="1" applyFont="1" applyBorder="1" applyAlignment="1">
      <alignment horizontal="center" vertical="center" wrapText="1"/>
    </xf>
    <xf numFmtId="0" fontId="6" fillId="3" borderId="5" xfId="2" applyFont="1" applyFill="1" applyBorder="1" applyAlignment="1">
      <alignment horizontal="center" vertical="center" wrapText="1"/>
    </xf>
    <xf numFmtId="0" fontId="6" fillId="3" borderId="5" xfId="3" applyFont="1" applyFill="1" applyBorder="1" applyAlignment="1">
      <alignment horizontal="center" vertical="center" wrapText="1"/>
    </xf>
    <xf numFmtId="0" fontId="10" fillId="0" borderId="8" xfId="4" applyNumberFormat="1" applyFont="1" applyFill="1" applyBorder="1" applyAlignment="1">
      <alignment horizontal="center" vertical="center" wrapText="1"/>
    </xf>
    <xf numFmtId="1" fontId="6" fillId="2" borderId="5" xfId="3" applyNumberFormat="1" applyFont="1" applyBorder="1" applyAlignment="1">
      <alignment horizontal="center" vertical="center" wrapText="1"/>
    </xf>
    <xf numFmtId="0" fontId="25" fillId="4" borderId="6" xfId="4" applyNumberFormat="1" applyFont="1" applyFill="1" applyBorder="1" applyAlignment="1">
      <alignment horizontal="center" vertical="center" wrapText="1"/>
    </xf>
    <xf numFmtId="1" fontId="23" fillId="4" borderId="1" xfId="3" applyNumberFormat="1" applyFont="1" applyFill="1" applyBorder="1" applyAlignment="1">
      <alignment horizontal="center" vertical="center" wrapText="1"/>
    </xf>
    <xf numFmtId="0" fontId="27" fillId="4" borderId="3" xfId="3" applyFont="1" applyFill="1" applyBorder="1" applyAlignment="1">
      <alignment horizontal="center" vertical="center" wrapText="1"/>
    </xf>
    <xf numFmtId="0" fontId="23" fillId="4" borderId="3" xfId="3" applyNumberFormat="1" applyFont="1" applyFill="1" applyBorder="1" applyAlignment="1">
      <alignment horizontal="center" vertical="center" wrapText="1"/>
    </xf>
    <xf numFmtId="2" fontId="28" fillId="4" borderId="3" xfId="0" applyNumberFormat="1" applyFont="1" applyFill="1" applyBorder="1" applyAlignment="1">
      <alignment horizontal="center" vertical="center"/>
    </xf>
    <xf numFmtId="2" fontId="23" fillId="4" borderId="5" xfId="0" applyNumberFormat="1" applyFont="1" applyFill="1" applyBorder="1" applyAlignment="1">
      <alignment horizontal="center" vertical="center"/>
    </xf>
    <xf numFmtId="1" fontId="29" fillId="4" borderId="1" xfId="3" applyNumberFormat="1" applyFont="1" applyFill="1" applyBorder="1" applyAlignment="1">
      <alignment horizontal="center" vertical="center" wrapText="1"/>
    </xf>
    <xf numFmtId="2" fontId="23" fillId="0" borderId="5" xfId="0" applyNumberFormat="1" applyFont="1" applyBorder="1" applyAlignment="1">
      <alignment horizontal="center" vertical="center"/>
    </xf>
    <xf numFmtId="2" fontId="23" fillId="0" borderId="39" xfId="0" applyNumberFormat="1" applyFont="1" applyBorder="1" applyAlignment="1">
      <alignment horizontal="center" vertical="center"/>
    </xf>
    <xf numFmtId="0" fontId="25" fillId="5" borderId="6" xfId="4" applyNumberFormat="1" applyFont="1" applyFill="1" applyBorder="1" applyAlignment="1">
      <alignment horizontal="center" vertical="center" wrapText="1"/>
    </xf>
    <xf numFmtId="1" fontId="23" fillId="5" borderId="1" xfId="3" applyNumberFormat="1" applyFont="1" applyFill="1" applyBorder="1" applyAlignment="1">
      <alignment horizontal="center" vertical="center" wrapText="1"/>
    </xf>
    <xf numFmtId="0" fontId="27" fillId="5" borderId="3" xfId="3" applyFont="1" applyFill="1" applyBorder="1" applyAlignment="1">
      <alignment horizontal="center" vertical="center" wrapText="1"/>
    </xf>
    <xf numFmtId="0" fontId="23" fillId="5" borderId="3" xfId="3" applyNumberFormat="1" applyFont="1" applyFill="1" applyBorder="1" applyAlignment="1">
      <alignment horizontal="center" vertical="center" wrapText="1"/>
    </xf>
    <xf numFmtId="2" fontId="28" fillId="5" borderId="3" xfId="0" applyNumberFormat="1" applyFont="1" applyFill="1" applyBorder="1" applyAlignment="1">
      <alignment horizontal="center" vertical="center"/>
    </xf>
    <xf numFmtId="2" fontId="23" fillId="5" borderId="5" xfId="0" applyNumberFormat="1" applyFont="1" applyFill="1" applyBorder="1" applyAlignment="1">
      <alignment horizontal="center" vertical="center"/>
    </xf>
    <xf numFmtId="2" fontId="23" fillId="5" borderId="39" xfId="0" applyNumberFormat="1" applyFont="1" applyFill="1" applyBorder="1" applyAlignment="1">
      <alignment horizontal="center" vertical="center"/>
    </xf>
    <xf numFmtId="2" fontId="28" fillId="3" borderId="3" xfId="0" applyNumberFormat="1" applyFont="1" applyFill="1" applyBorder="1" applyAlignment="1">
      <alignment horizontal="center" vertical="center"/>
    </xf>
    <xf numFmtId="2" fontId="26" fillId="2" borderId="29" xfId="5" applyNumberFormat="1" applyFont="1" applyBorder="1" applyAlignment="1">
      <alignment horizontal="center" vertical="center" wrapText="1"/>
    </xf>
    <xf numFmtId="0" fontId="10" fillId="0" borderId="8" xfId="4" applyNumberFormat="1" applyFont="1" applyFill="1" applyBorder="1" applyAlignment="1">
      <alignment horizontal="center" vertical="center" wrapText="1"/>
    </xf>
    <xf numFmtId="0" fontId="6" fillId="0" borderId="3" xfId="3" applyFont="1" applyFill="1" applyBorder="1" applyAlignment="1">
      <alignment horizontal="center" vertical="center" wrapText="1"/>
    </xf>
    <xf numFmtId="0" fontId="6" fillId="0" borderId="3" xfId="3" applyNumberFormat="1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 vertical="center"/>
    </xf>
    <xf numFmtId="2" fontId="6" fillId="0" borderId="39" xfId="0" applyNumberFormat="1" applyFont="1" applyFill="1" applyBorder="1" applyAlignment="1">
      <alignment horizontal="center" vertical="center"/>
    </xf>
    <xf numFmtId="0" fontId="12" fillId="0" borderId="1" xfId="3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horizontal="center" vertical="center" wrapText="1"/>
    </xf>
    <xf numFmtId="0" fontId="6" fillId="0" borderId="1" xfId="3" applyNumberFormat="1" applyFont="1" applyFill="1" applyBorder="1" applyAlignment="1">
      <alignment horizontal="center" vertical="center" wrapText="1"/>
    </xf>
    <xf numFmtId="2" fontId="6" fillId="0" borderId="7" xfId="0" applyNumberFormat="1" applyFont="1" applyFill="1" applyBorder="1" applyAlignment="1">
      <alignment horizontal="center" vertical="center"/>
    </xf>
    <xf numFmtId="2" fontId="5" fillId="0" borderId="23" xfId="5" applyNumberFormat="1" applyFont="1" applyFill="1" applyBorder="1" applyAlignment="1">
      <alignment horizontal="center" vertical="center" wrapText="1"/>
    </xf>
    <xf numFmtId="1" fontId="6" fillId="0" borderId="5" xfId="3" applyNumberFormat="1" applyFont="1" applyFill="1" applyBorder="1" applyAlignment="1">
      <alignment horizontal="center" vertical="center" wrapText="1"/>
    </xf>
    <xf numFmtId="0" fontId="6" fillId="0" borderId="5" xfId="3" applyNumberFormat="1" applyFont="1" applyFill="1" applyBorder="1" applyAlignment="1">
      <alignment horizontal="center" vertical="center" wrapText="1"/>
    </xf>
    <xf numFmtId="2" fontId="4" fillId="0" borderId="33" xfId="0" applyNumberFormat="1" applyFont="1" applyFill="1" applyBorder="1" applyAlignment="1">
      <alignment horizontal="center" vertical="center"/>
    </xf>
    <xf numFmtId="0" fontId="12" fillId="0" borderId="14" xfId="2" applyFont="1" applyFill="1" applyBorder="1" applyAlignment="1">
      <alignment horizontal="center" vertical="center" wrapText="1"/>
    </xf>
    <xf numFmtId="0" fontId="6" fillId="0" borderId="14" xfId="2" applyFont="1" applyFill="1" applyBorder="1" applyAlignment="1">
      <alignment horizontal="center" vertical="center" wrapText="1"/>
    </xf>
    <xf numFmtId="0" fontId="6" fillId="0" borderId="14" xfId="5" applyFont="1" applyFill="1" applyBorder="1" applyAlignment="1">
      <alignment horizontal="center" vertical="center" wrapText="1"/>
    </xf>
    <xf numFmtId="2" fontId="9" fillId="0" borderId="5" xfId="0" applyNumberFormat="1" applyFont="1" applyFill="1" applyBorder="1" applyAlignment="1">
      <alignment horizontal="center" vertical="center" wrapText="1"/>
    </xf>
    <xf numFmtId="2" fontId="6" fillId="0" borderId="38" xfId="0" applyNumberFormat="1" applyFont="1" applyFill="1" applyBorder="1" applyAlignment="1">
      <alignment horizontal="center" vertical="center"/>
    </xf>
    <xf numFmtId="0" fontId="12" fillId="0" borderId="1" xfId="2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6" fillId="0" borderId="3" xfId="2" applyFont="1" applyFill="1" applyBorder="1" applyAlignment="1">
      <alignment horizontal="center" vertical="center" wrapText="1"/>
    </xf>
    <xf numFmtId="0" fontId="6" fillId="0" borderId="1" xfId="5" applyFont="1" applyFill="1" applyBorder="1" applyAlignment="1">
      <alignment horizontal="center" vertical="center" wrapText="1"/>
    </xf>
    <xf numFmtId="2" fontId="9" fillId="0" borderId="3" xfId="3" applyNumberFormat="1" applyFont="1" applyFill="1" applyBorder="1" applyAlignment="1">
      <alignment horizontal="center" vertical="center" wrapText="1"/>
    </xf>
    <xf numFmtId="2" fontId="9" fillId="0" borderId="3" xfId="0" applyNumberFormat="1" applyFont="1" applyFill="1" applyBorder="1" applyAlignment="1">
      <alignment horizontal="center" vertical="center" wrapText="1"/>
    </xf>
    <xf numFmtId="2" fontId="4" fillId="0" borderId="7" xfId="0" applyNumberFormat="1" applyFont="1" applyFill="1" applyBorder="1" applyAlignment="1">
      <alignment horizontal="center" vertical="center"/>
    </xf>
    <xf numFmtId="2" fontId="4" fillId="0" borderId="38" xfId="0" applyNumberFormat="1" applyFont="1" applyFill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center" vertical="center"/>
    </xf>
    <xf numFmtId="2" fontId="13" fillId="0" borderId="29" xfId="5" applyNumberFormat="1" applyFont="1" applyFill="1" applyBorder="1" applyAlignment="1">
      <alignment horizontal="center" vertical="center" wrapText="1"/>
    </xf>
    <xf numFmtId="2" fontId="9" fillId="0" borderId="3" xfId="1" applyNumberFormat="1" applyFont="1" applyFill="1" applyBorder="1" applyAlignment="1">
      <alignment horizontal="center" vertical="center"/>
    </xf>
    <xf numFmtId="0" fontId="6" fillId="0" borderId="3" xfId="5" applyFont="1" applyFill="1" applyBorder="1" applyAlignment="1">
      <alignment horizontal="center" vertical="center" wrapText="1"/>
    </xf>
    <xf numFmtId="0" fontId="12" fillId="0" borderId="5" xfId="3" applyNumberFormat="1" applyFont="1" applyFill="1" applyBorder="1" applyAlignment="1">
      <alignment horizontal="center" vertical="center" wrapText="1"/>
    </xf>
    <xf numFmtId="0" fontId="4" fillId="0" borderId="5" xfId="3" applyNumberFormat="1" applyFont="1" applyFill="1" applyBorder="1" applyAlignment="1">
      <alignment horizontal="center" vertical="center" wrapText="1"/>
    </xf>
    <xf numFmtId="0" fontId="11" fillId="0" borderId="5" xfId="3" applyFont="1" applyFill="1" applyBorder="1" applyAlignment="1">
      <alignment horizontal="center" vertical="center" wrapText="1"/>
    </xf>
    <xf numFmtId="0" fontId="5" fillId="0" borderId="3" xfId="3" applyNumberFormat="1" applyFont="1" applyFill="1" applyBorder="1" applyAlignment="1">
      <alignment horizontal="center" vertical="center" wrapText="1"/>
    </xf>
    <xf numFmtId="2" fontId="4" fillId="0" borderId="39" xfId="0" applyNumberFormat="1" applyFont="1" applyFill="1" applyBorder="1" applyAlignment="1">
      <alignment horizontal="center" vertical="center"/>
    </xf>
    <xf numFmtId="2" fontId="5" fillId="0" borderId="23" xfId="3" applyNumberFormat="1" applyFont="1" applyFill="1" applyBorder="1" applyAlignment="1">
      <alignment horizontal="center" vertical="center" wrapText="1"/>
    </xf>
    <xf numFmtId="1" fontId="14" fillId="0" borderId="5" xfId="3" applyNumberFormat="1" applyFont="1" applyFill="1" applyBorder="1" applyAlignment="1">
      <alignment horizontal="center" vertical="center" wrapText="1"/>
    </xf>
    <xf numFmtId="2" fontId="4" fillId="0" borderId="22" xfId="0" applyNumberFormat="1" applyFont="1" applyFill="1" applyBorder="1" applyAlignment="1">
      <alignment horizontal="center" vertical="center"/>
    </xf>
    <xf numFmtId="0" fontId="6" fillId="0" borderId="5" xfId="2" applyFont="1" applyFill="1" applyBorder="1" applyAlignment="1">
      <alignment horizontal="center" vertical="center" wrapText="1"/>
    </xf>
    <xf numFmtId="1" fontId="4" fillId="3" borderId="5" xfId="3" applyNumberFormat="1" applyFont="1" applyFill="1" applyBorder="1" applyAlignment="1">
      <alignment horizontal="center" vertical="center" wrapText="1"/>
    </xf>
    <xf numFmtId="0" fontId="6" fillId="0" borderId="5" xfId="2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/>
    </xf>
    <xf numFmtId="2" fontId="0" fillId="3" borderId="0" xfId="0" applyNumberFormat="1" applyFill="1" applyBorder="1" applyAlignment="1">
      <alignment horizontal="center" vertical="center"/>
    </xf>
    <xf numFmtId="0" fontId="21" fillId="2" borderId="12" xfId="3" applyFont="1" applyBorder="1" applyAlignment="1">
      <alignment vertical="center" wrapText="1"/>
    </xf>
    <xf numFmtId="0" fontId="21" fillId="2" borderId="13" xfId="3" applyFont="1" applyBorder="1" applyAlignment="1">
      <alignment vertical="center" wrapText="1"/>
    </xf>
    <xf numFmtId="0" fontId="10" fillId="0" borderId="42" xfId="4" applyNumberFormat="1" applyFont="1" applyFill="1" applyBorder="1" applyAlignment="1">
      <alignment vertical="center" wrapText="1"/>
    </xf>
    <xf numFmtId="1" fontId="4" fillId="3" borderId="22" xfId="3" applyNumberFormat="1" applyFont="1" applyFill="1" applyBorder="1" applyAlignment="1">
      <alignment vertical="center" wrapText="1"/>
    </xf>
    <xf numFmtId="0" fontId="10" fillId="0" borderId="5" xfId="4" applyNumberFormat="1" applyFont="1" applyFill="1" applyBorder="1" applyAlignment="1">
      <alignment vertical="center" wrapText="1"/>
    </xf>
    <xf numFmtId="0" fontId="6" fillId="3" borderId="14" xfId="3" applyNumberFormat="1" applyFont="1" applyFill="1" applyBorder="1" applyAlignment="1">
      <alignment horizontal="center" vertical="center" wrapText="1"/>
    </xf>
    <xf numFmtId="2" fontId="5" fillId="3" borderId="53" xfId="5" applyNumberFormat="1" applyFont="1" applyFill="1" applyBorder="1" applyAlignment="1">
      <alignment horizontal="center" vertical="center" wrapText="1"/>
    </xf>
    <xf numFmtId="2" fontId="6" fillId="0" borderId="33" xfId="0" applyNumberFormat="1" applyFont="1" applyFill="1" applyBorder="1" applyAlignment="1">
      <alignment horizontal="center" vertical="center"/>
    </xf>
    <xf numFmtId="2" fontId="9" fillId="3" borderId="5" xfId="0" applyNumberFormat="1" applyFont="1" applyFill="1" applyBorder="1" applyAlignment="1">
      <alignment horizontal="center" vertical="center" wrapText="1"/>
    </xf>
    <xf numFmtId="2" fontId="9" fillId="5" borderId="3" xfId="0" applyNumberFormat="1" applyFont="1" applyFill="1" applyBorder="1" applyAlignment="1">
      <alignment horizontal="center" vertical="center"/>
    </xf>
    <xf numFmtId="2" fontId="9" fillId="6" borderId="5" xfId="0" applyNumberFormat="1" applyFont="1" applyFill="1" applyBorder="1" applyAlignment="1">
      <alignment horizontal="center" vertical="center" wrapText="1"/>
    </xf>
    <xf numFmtId="2" fontId="9" fillId="6" borderId="3" xfId="0" applyNumberFormat="1" applyFont="1" applyFill="1" applyBorder="1" applyAlignment="1">
      <alignment horizontal="center" vertical="center"/>
    </xf>
    <xf numFmtId="2" fontId="9" fillId="6" borderId="3" xfId="3" applyNumberFormat="1" applyFont="1" applyFill="1" applyBorder="1" applyAlignment="1">
      <alignment horizontal="center" vertical="center" wrapText="1"/>
    </xf>
    <xf numFmtId="2" fontId="9" fillId="3" borderId="3" xfId="0" applyNumberFormat="1" applyFont="1" applyFill="1" applyBorder="1" applyAlignment="1">
      <alignment horizontal="center" vertical="center" wrapText="1"/>
    </xf>
    <xf numFmtId="2" fontId="9" fillId="3" borderId="0" xfId="0" applyNumberFormat="1" applyFont="1" applyFill="1" applyBorder="1" applyAlignment="1">
      <alignment horizontal="center" vertical="center"/>
    </xf>
    <xf numFmtId="0" fontId="10" fillId="0" borderId="41" xfId="4" applyNumberFormat="1" applyFont="1" applyFill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0" fillId="0" borderId="21" xfId="4" applyNumberFormat="1" applyFont="1" applyFill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3" fillId="3" borderId="10" xfId="3" applyFont="1" applyFill="1" applyBorder="1" applyAlignment="1">
      <alignment horizontal="center" vertical="center" wrapText="1"/>
    </xf>
    <xf numFmtId="0" fontId="13" fillId="3" borderId="11" xfId="3" applyFont="1" applyFill="1" applyBorder="1" applyAlignment="1">
      <alignment horizontal="center" vertical="center" wrapText="1"/>
    </xf>
    <xf numFmtId="0" fontId="13" fillId="3" borderId="12" xfId="3" applyFont="1" applyFill="1" applyBorder="1" applyAlignment="1">
      <alignment horizontal="center" vertical="center" wrapText="1"/>
    </xf>
    <xf numFmtId="0" fontId="13" fillId="3" borderId="13" xfId="3" applyFont="1" applyFill="1" applyBorder="1" applyAlignment="1">
      <alignment horizontal="center" vertical="center" wrapText="1"/>
    </xf>
    <xf numFmtId="0" fontId="13" fillId="3" borderId="14" xfId="3" applyFont="1" applyFill="1" applyBorder="1" applyAlignment="1">
      <alignment horizontal="center" vertical="center" wrapText="1"/>
    </xf>
    <xf numFmtId="0" fontId="13" fillId="3" borderId="15" xfId="3" applyFont="1" applyFill="1" applyBorder="1" applyAlignment="1">
      <alignment horizontal="center" vertical="center" wrapText="1"/>
    </xf>
    <xf numFmtId="0" fontId="10" fillId="0" borderId="16" xfId="2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13" fillId="3" borderId="26" xfId="2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/>
    </xf>
    <xf numFmtId="0" fontId="10" fillId="0" borderId="26" xfId="2" applyFont="1" applyFill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14" fillId="2" borderId="16" xfId="5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10" fillId="0" borderId="42" xfId="4" applyNumberFormat="1" applyFont="1" applyFill="1" applyBorder="1" applyAlignment="1">
      <alignment horizontal="center" vertical="center" wrapText="1"/>
    </xf>
    <xf numFmtId="0" fontId="4" fillId="0" borderId="4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49" fontId="6" fillId="0" borderId="22" xfId="2" applyNumberFormat="1" applyFont="1" applyFill="1" applyBorder="1" applyAlignment="1">
      <alignment horizontal="center" vertical="center" wrapText="1"/>
    </xf>
    <xf numFmtId="49" fontId="6" fillId="0" borderId="5" xfId="2" applyNumberFormat="1" applyFont="1" applyFill="1" applyBorder="1" applyAlignment="1">
      <alignment horizontal="center" vertical="center" wrapText="1"/>
    </xf>
    <xf numFmtId="0" fontId="10" fillId="0" borderId="8" xfId="4" applyNumberFormat="1" applyFont="1" applyFill="1" applyBorder="1" applyAlignment="1">
      <alignment horizontal="center" vertical="center" wrapText="1"/>
    </xf>
    <xf numFmtId="0" fontId="13" fillId="2" borderId="10" xfId="3" applyFont="1" applyBorder="1" applyAlignment="1">
      <alignment horizontal="center" vertical="center" wrapText="1"/>
    </xf>
    <xf numFmtId="0" fontId="13" fillId="2" borderId="11" xfId="3" applyFont="1" applyBorder="1" applyAlignment="1">
      <alignment horizontal="center" vertical="center" wrapText="1"/>
    </xf>
    <xf numFmtId="0" fontId="13" fillId="2" borderId="14" xfId="3" applyFont="1" applyBorder="1" applyAlignment="1">
      <alignment horizontal="center" vertical="center" wrapText="1"/>
    </xf>
    <xf numFmtId="0" fontId="13" fillId="2" borderId="15" xfId="3" applyFont="1" applyBorder="1" applyAlignment="1">
      <alignment horizontal="center" vertical="center" wrapText="1"/>
    </xf>
    <xf numFmtId="1" fontId="4" fillId="2" borderId="4" xfId="3" applyNumberFormat="1" applyFont="1" applyBorder="1" applyAlignment="1">
      <alignment horizontal="center" vertical="center" wrapText="1"/>
    </xf>
    <xf numFmtId="1" fontId="4" fillId="2" borderId="5" xfId="3" applyNumberFormat="1" applyFont="1" applyBorder="1" applyAlignment="1">
      <alignment horizontal="center" vertical="center" wrapText="1"/>
    </xf>
    <xf numFmtId="0" fontId="4" fillId="2" borderId="26" xfId="2" applyFont="1" applyBorder="1" applyAlignment="1">
      <alignment horizontal="center" vertical="center" wrapText="1"/>
    </xf>
    <xf numFmtId="0" fontId="4" fillId="2" borderId="9" xfId="2" applyFont="1" applyBorder="1" applyAlignment="1">
      <alignment horizontal="center" vertical="center" wrapText="1"/>
    </xf>
    <xf numFmtId="0" fontId="5" fillId="3" borderId="16" xfId="2" applyFont="1" applyFill="1" applyBorder="1" applyAlignment="1">
      <alignment horizontal="center" vertical="center" wrapText="1"/>
    </xf>
    <xf numFmtId="0" fontId="5" fillId="3" borderId="17" xfId="2" applyFont="1" applyFill="1" applyBorder="1" applyAlignment="1">
      <alignment horizontal="center" vertical="center" wrapText="1"/>
    </xf>
    <xf numFmtId="0" fontId="5" fillId="3" borderId="18" xfId="2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13" fillId="2" borderId="19" xfId="2" applyFont="1" applyBorder="1" applyAlignment="1">
      <alignment horizontal="center" vertical="center" wrapText="1"/>
    </xf>
    <xf numFmtId="0" fontId="13" fillId="2" borderId="20" xfId="2" applyFont="1" applyBorder="1" applyAlignment="1">
      <alignment horizontal="center" vertical="center" wrapText="1"/>
    </xf>
    <xf numFmtId="0" fontId="13" fillId="2" borderId="12" xfId="2" applyFont="1" applyBorder="1" applyAlignment="1">
      <alignment horizontal="center" vertical="center" wrapText="1"/>
    </xf>
    <xf numFmtId="0" fontId="13" fillId="2" borderId="13" xfId="2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2" borderId="5" xfId="3" applyFont="1" applyBorder="1" applyAlignment="1">
      <alignment horizontal="center" vertical="center" wrapText="1"/>
    </xf>
    <xf numFmtId="0" fontId="5" fillId="0" borderId="26" xfId="2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40" xfId="0" applyFont="1" applyFill="1" applyBorder="1" applyAlignment="1">
      <alignment horizontal="center" vertical="center" wrapText="1"/>
    </xf>
    <xf numFmtId="0" fontId="21" fillId="2" borderId="14" xfId="3" applyFont="1" applyBorder="1" applyAlignment="1">
      <alignment horizontal="center" vertical="center" wrapText="1"/>
    </xf>
    <xf numFmtId="0" fontId="21" fillId="2" borderId="15" xfId="3" applyFont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6" fillId="0" borderId="4" xfId="2" applyFont="1" applyFill="1" applyBorder="1" applyAlignment="1">
      <alignment horizontal="center" vertical="center" wrapText="1"/>
    </xf>
    <xf numFmtId="0" fontId="6" fillId="0" borderId="22" xfId="2" applyFont="1" applyFill="1" applyBorder="1" applyAlignment="1">
      <alignment horizontal="center" vertical="center" wrapText="1"/>
    </xf>
    <xf numFmtId="0" fontId="6" fillId="0" borderId="5" xfId="2" applyFont="1" applyFill="1" applyBorder="1" applyAlignment="1">
      <alignment horizontal="center" vertical="center" wrapText="1"/>
    </xf>
    <xf numFmtId="1" fontId="6" fillId="0" borderId="4" xfId="2" applyNumberFormat="1" applyFont="1" applyFill="1" applyBorder="1" applyAlignment="1">
      <alignment horizontal="center" vertical="center" wrapText="1"/>
    </xf>
    <xf numFmtId="1" fontId="6" fillId="0" borderId="22" xfId="2" applyNumberFormat="1" applyFont="1" applyFill="1" applyBorder="1" applyAlignment="1">
      <alignment horizontal="center" vertical="center" wrapText="1"/>
    </xf>
    <xf numFmtId="1" fontId="6" fillId="0" borderId="5" xfId="2" applyNumberFormat="1" applyFont="1" applyFill="1" applyBorder="1" applyAlignment="1">
      <alignment horizontal="center" vertical="center" wrapText="1"/>
    </xf>
    <xf numFmtId="0" fontId="16" fillId="0" borderId="26" xfId="2" applyFont="1" applyFill="1" applyBorder="1" applyAlignment="1">
      <alignment horizontal="center" vertical="center" wrapText="1"/>
    </xf>
    <xf numFmtId="0" fontId="4" fillId="0" borderId="40" xfId="0" applyFont="1" applyFill="1" applyBorder="1" applyAlignment="1"/>
    <xf numFmtId="0" fontId="5" fillId="0" borderId="10" xfId="3" applyFont="1" applyFill="1" applyBorder="1" applyAlignment="1">
      <alignment horizontal="center" vertical="center" wrapText="1"/>
    </xf>
    <xf numFmtId="0" fontId="5" fillId="0" borderId="11" xfId="3" applyFont="1" applyFill="1" applyBorder="1" applyAlignment="1">
      <alignment horizontal="center" vertical="center" wrapText="1"/>
    </xf>
    <xf numFmtId="0" fontId="5" fillId="0" borderId="12" xfId="3" applyFont="1" applyFill="1" applyBorder="1" applyAlignment="1">
      <alignment horizontal="center" vertical="center" wrapText="1"/>
    </xf>
    <xf numFmtId="0" fontId="5" fillId="0" borderId="13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0" fontId="5" fillId="0" borderId="15" xfId="3" applyFont="1" applyFill="1" applyBorder="1" applyAlignment="1">
      <alignment horizontal="center" vertical="center" wrapText="1"/>
    </xf>
    <xf numFmtId="49" fontId="6" fillId="0" borderId="4" xfId="3" applyNumberFormat="1" applyFont="1" applyFill="1" applyBorder="1" applyAlignment="1">
      <alignment horizontal="center" vertical="center" wrapText="1"/>
    </xf>
    <xf numFmtId="49" fontId="6" fillId="0" borderId="22" xfId="3" applyNumberFormat="1" applyFont="1" applyFill="1" applyBorder="1" applyAlignment="1">
      <alignment horizontal="center" vertical="center" wrapText="1"/>
    </xf>
    <xf numFmtId="49" fontId="6" fillId="0" borderId="5" xfId="3" applyNumberFormat="1" applyFont="1" applyFill="1" applyBorder="1" applyAlignment="1">
      <alignment horizontal="center" vertical="center" wrapText="1"/>
    </xf>
    <xf numFmtId="0" fontId="16" fillId="3" borderId="26" xfId="4" applyNumberFormat="1" applyFont="1" applyFill="1" applyBorder="1" applyAlignment="1">
      <alignment horizontal="center" vertical="center" wrapText="1"/>
    </xf>
    <xf numFmtId="0" fontId="4" fillId="0" borderId="40" xfId="0" applyFont="1" applyBorder="1" applyAlignment="1"/>
    <xf numFmtId="0" fontId="16" fillId="2" borderId="26" xfId="2" applyFont="1" applyBorder="1" applyAlignment="1">
      <alignment horizontal="center" vertical="center" wrapText="1"/>
    </xf>
    <xf numFmtId="0" fontId="5" fillId="3" borderId="26" xfId="2" applyFont="1" applyFill="1" applyBorder="1" applyAlignment="1">
      <alignment horizontal="center" vertical="center" wrapText="1"/>
    </xf>
    <xf numFmtId="0" fontId="13" fillId="3" borderId="19" xfId="3" applyFont="1" applyFill="1" applyBorder="1" applyAlignment="1">
      <alignment horizontal="center" vertical="center" wrapText="1"/>
    </xf>
    <xf numFmtId="0" fontId="13" fillId="3" borderId="20" xfId="3" applyFont="1" applyFill="1" applyBorder="1" applyAlignment="1">
      <alignment horizontal="center" vertical="center" wrapText="1"/>
    </xf>
    <xf numFmtId="0" fontId="5" fillId="3" borderId="12" xfId="3" applyFont="1" applyFill="1" applyBorder="1" applyAlignment="1">
      <alignment horizontal="center" vertical="center" wrapText="1"/>
    </xf>
    <xf numFmtId="0" fontId="5" fillId="3" borderId="13" xfId="3" applyFont="1" applyFill="1" applyBorder="1" applyAlignment="1">
      <alignment horizontal="center" vertical="center" wrapText="1"/>
    </xf>
    <xf numFmtId="49" fontId="6" fillId="3" borderId="22" xfId="3" applyNumberFormat="1" applyFont="1" applyFill="1" applyBorder="1" applyAlignment="1">
      <alignment horizontal="center" vertical="center" wrapText="1"/>
    </xf>
    <xf numFmtId="0" fontId="5" fillId="2" borderId="16" xfId="5" applyFont="1" applyBorder="1" applyAlignment="1">
      <alignment horizontal="center" vertical="center" wrapText="1"/>
    </xf>
    <xf numFmtId="0" fontId="5" fillId="2" borderId="18" xfId="5" applyFont="1" applyBorder="1" applyAlignment="1">
      <alignment horizontal="center" vertical="center" wrapText="1"/>
    </xf>
    <xf numFmtId="0" fontId="16" fillId="3" borderId="26" xfId="2" applyFont="1" applyFill="1" applyBorder="1" applyAlignment="1">
      <alignment horizontal="center" vertical="center" wrapText="1"/>
    </xf>
    <xf numFmtId="0" fontId="13" fillId="2" borderId="26" xfId="2" applyFont="1" applyBorder="1" applyAlignment="1">
      <alignment horizontal="center" vertical="center" wrapText="1"/>
    </xf>
    <xf numFmtId="0" fontId="5" fillId="3" borderId="30" xfId="2" applyFont="1" applyFill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6" fillId="3" borderId="26" xfId="2" applyFont="1" applyFill="1" applyBorder="1" applyAlignment="1">
      <alignment horizontal="center" vertical="center" wrapText="1"/>
    </xf>
    <xf numFmtId="0" fontId="6" fillId="3" borderId="9" xfId="2" applyFont="1" applyFill="1" applyBorder="1" applyAlignment="1">
      <alignment horizontal="center" vertical="center" wrapText="1"/>
    </xf>
    <xf numFmtId="0" fontId="4" fillId="2" borderId="43" xfId="2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6" fillId="2" borderId="26" xfId="2" applyFont="1" applyBorder="1" applyAlignment="1">
      <alignment horizontal="center" vertical="center" wrapText="1"/>
    </xf>
    <xf numFmtId="0" fontId="6" fillId="2" borderId="9" xfId="2" applyFont="1" applyBorder="1" applyAlignment="1">
      <alignment horizontal="center" vertical="center" wrapText="1"/>
    </xf>
    <xf numFmtId="0" fontId="16" fillId="2" borderId="43" xfId="2" applyFont="1" applyBorder="1" applyAlignment="1">
      <alignment horizontal="center" vertical="center" wrapText="1"/>
    </xf>
    <xf numFmtId="0" fontId="16" fillId="2" borderId="24" xfId="2" applyFont="1" applyBorder="1" applyAlignment="1">
      <alignment horizontal="center" vertical="center" wrapText="1"/>
    </xf>
    <xf numFmtId="0" fontId="5" fillId="3" borderId="10" xfId="3" applyFont="1" applyFill="1" applyBorder="1" applyAlignment="1">
      <alignment horizontal="center" vertical="center" wrapText="1"/>
    </xf>
    <xf numFmtId="0" fontId="5" fillId="3" borderId="11" xfId="3" applyFont="1" applyFill="1" applyBorder="1" applyAlignment="1">
      <alignment horizontal="center" vertical="center" wrapText="1"/>
    </xf>
    <xf numFmtId="1" fontId="6" fillId="3" borderId="4" xfId="2" applyNumberFormat="1" applyFont="1" applyFill="1" applyBorder="1" applyAlignment="1">
      <alignment horizontal="center" vertical="center" wrapText="1"/>
    </xf>
    <xf numFmtId="1" fontId="6" fillId="3" borderId="22" xfId="2" applyNumberFormat="1" applyFont="1" applyFill="1" applyBorder="1" applyAlignment="1">
      <alignment horizontal="center" vertical="center" wrapText="1"/>
    </xf>
    <xf numFmtId="1" fontId="6" fillId="3" borderId="5" xfId="2" applyNumberFormat="1" applyFont="1" applyFill="1" applyBorder="1" applyAlignment="1">
      <alignment horizontal="center" vertical="center" wrapText="1"/>
    </xf>
    <xf numFmtId="0" fontId="4" fillId="2" borderId="24" xfId="2" applyFont="1" applyBorder="1" applyAlignment="1">
      <alignment horizontal="center" vertical="center" wrapText="1"/>
    </xf>
    <xf numFmtId="1" fontId="4" fillId="3" borderId="4" xfId="3" applyNumberFormat="1" applyFont="1" applyFill="1" applyBorder="1" applyAlignment="1">
      <alignment horizontal="center" vertical="center" wrapText="1"/>
    </xf>
    <xf numFmtId="1" fontId="4" fillId="3" borderId="5" xfId="3" applyNumberFormat="1" applyFont="1" applyFill="1" applyBorder="1" applyAlignment="1">
      <alignment horizontal="center" vertical="center" wrapText="1"/>
    </xf>
    <xf numFmtId="0" fontId="4" fillId="3" borderId="34" xfId="3" applyFont="1" applyFill="1" applyBorder="1" applyAlignment="1">
      <alignment horizontal="center" vertical="center" wrapText="1"/>
    </xf>
    <xf numFmtId="0" fontId="4" fillId="3" borderId="22" xfId="3" applyFont="1" applyFill="1" applyBorder="1" applyAlignment="1">
      <alignment horizontal="center" vertical="center" wrapText="1"/>
    </xf>
    <xf numFmtId="0" fontId="4" fillId="3" borderId="5" xfId="3" applyFont="1" applyFill="1" applyBorder="1" applyAlignment="1">
      <alignment horizontal="center" vertical="center" wrapText="1"/>
    </xf>
    <xf numFmtId="49" fontId="4" fillId="3" borderId="34" xfId="3" applyNumberFormat="1" applyFont="1" applyFill="1" applyBorder="1" applyAlignment="1">
      <alignment horizontal="center" vertical="center" wrapText="1"/>
    </xf>
    <xf numFmtId="49" fontId="4" fillId="3" borderId="22" xfId="3" applyNumberFormat="1" applyFont="1" applyFill="1" applyBorder="1" applyAlignment="1">
      <alignment horizontal="center" vertical="center" wrapText="1"/>
    </xf>
    <xf numFmtId="49" fontId="4" fillId="3" borderId="5" xfId="3" applyNumberFormat="1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1" fontId="4" fillId="3" borderId="22" xfId="3" applyNumberFormat="1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5" fillId="2" borderId="10" xfId="3" applyFont="1" applyBorder="1" applyAlignment="1">
      <alignment horizontal="center" vertical="center" wrapText="1"/>
    </xf>
    <xf numFmtId="0" fontId="5" fillId="2" borderId="11" xfId="3" applyFont="1" applyBorder="1" applyAlignment="1">
      <alignment horizontal="center" vertical="center" wrapText="1"/>
    </xf>
    <xf numFmtId="0" fontId="5" fillId="2" borderId="12" xfId="3" applyFont="1" applyBorder="1" applyAlignment="1">
      <alignment horizontal="center" vertical="center" wrapText="1"/>
    </xf>
    <xf numFmtId="0" fontId="5" fillId="2" borderId="13" xfId="3" applyFont="1" applyBorder="1" applyAlignment="1">
      <alignment horizontal="center" vertical="center" wrapText="1"/>
    </xf>
    <xf numFmtId="1" fontId="6" fillId="2" borderId="4" xfId="3" applyNumberFormat="1" applyFont="1" applyBorder="1" applyAlignment="1">
      <alignment horizontal="center" vertical="center" wrapText="1"/>
    </xf>
    <xf numFmtId="1" fontId="6" fillId="2" borderId="22" xfId="3" applyNumberFormat="1" applyFont="1" applyBorder="1" applyAlignment="1">
      <alignment horizontal="center" vertical="center" wrapText="1"/>
    </xf>
    <xf numFmtId="1" fontId="6" fillId="2" borderId="5" xfId="3" applyNumberFormat="1" applyFont="1" applyBorder="1" applyAlignment="1">
      <alignment horizontal="center" vertical="center" wrapText="1"/>
    </xf>
    <xf numFmtId="0" fontId="4" fillId="3" borderId="4" xfId="3" applyFont="1" applyFill="1" applyBorder="1" applyAlignment="1">
      <alignment horizontal="center" vertical="center" wrapText="1"/>
    </xf>
    <xf numFmtId="49" fontId="4" fillId="3" borderId="4" xfId="3" applyNumberFormat="1" applyFont="1" applyFill="1" applyBorder="1" applyAlignment="1">
      <alignment horizontal="center" vertical="center" wrapText="1"/>
    </xf>
    <xf numFmtId="49" fontId="6" fillId="3" borderId="4" xfId="2" applyNumberFormat="1" applyFont="1" applyFill="1" applyBorder="1" applyAlignment="1">
      <alignment horizontal="center" vertical="center" wrapText="1"/>
    </xf>
    <xf numFmtId="49" fontId="6" fillId="3" borderId="22" xfId="2" applyNumberFormat="1" applyFont="1" applyFill="1" applyBorder="1" applyAlignment="1">
      <alignment horizontal="center" vertical="center" wrapText="1"/>
    </xf>
    <xf numFmtId="49" fontId="6" fillId="3" borderId="5" xfId="2" applyNumberFormat="1" applyFont="1" applyFill="1" applyBorder="1" applyAlignment="1">
      <alignment horizontal="center" vertical="center" wrapText="1"/>
    </xf>
    <xf numFmtId="0" fontId="5" fillId="3" borderId="16" xfId="3" applyFont="1" applyFill="1" applyBorder="1" applyAlignment="1">
      <alignment horizontal="center" vertical="center" wrapText="1"/>
    </xf>
    <xf numFmtId="0" fontId="5" fillId="3" borderId="17" xfId="3" applyFont="1" applyFill="1" applyBorder="1" applyAlignment="1">
      <alignment horizontal="center" vertical="center" wrapText="1"/>
    </xf>
    <xf numFmtId="0" fontId="5" fillId="3" borderId="18" xfId="3" applyFont="1" applyFill="1" applyBorder="1" applyAlignment="1">
      <alignment horizontal="center" vertical="center" wrapText="1"/>
    </xf>
    <xf numFmtId="1" fontId="6" fillId="3" borderId="4" xfId="3" applyNumberFormat="1" applyFont="1" applyFill="1" applyBorder="1" applyAlignment="1">
      <alignment horizontal="center" vertical="center" wrapText="1"/>
    </xf>
    <xf numFmtId="1" fontId="6" fillId="3" borderId="22" xfId="3" applyNumberFormat="1" applyFont="1" applyFill="1" applyBorder="1" applyAlignment="1">
      <alignment horizontal="center" vertical="center" wrapText="1"/>
    </xf>
    <xf numFmtId="1" fontId="6" fillId="3" borderId="5" xfId="3" applyNumberFormat="1" applyFont="1" applyFill="1" applyBorder="1" applyAlignment="1">
      <alignment horizontal="center" vertical="center" wrapText="1"/>
    </xf>
    <xf numFmtId="0" fontId="13" fillId="3" borderId="10" xfId="2" applyFont="1" applyFill="1" applyBorder="1" applyAlignment="1">
      <alignment horizontal="center" vertical="center" wrapText="1"/>
    </xf>
    <xf numFmtId="0" fontId="13" fillId="3" borderId="11" xfId="2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4" fillId="2" borderId="30" xfId="2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26" fillId="5" borderId="10" xfId="3" applyFont="1" applyFill="1" applyBorder="1" applyAlignment="1">
      <alignment horizontal="center" vertical="center" wrapText="1"/>
    </xf>
    <xf numFmtId="0" fontId="26" fillId="5" borderId="11" xfId="3" applyFont="1" applyFill="1" applyBorder="1" applyAlignment="1">
      <alignment horizontal="center" vertical="center" wrapText="1"/>
    </xf>
    <xf numFmtId="0" fontId="5" fillId="3" borderId="14" xfId="3" applyFont="1" applyFill="1" applyBorder="1" applyAlignment="1">
      <alignment horizontal="center" vertical="center" wrapText="1"/>
    </xf>
    <xf numFmtId="0" fontId="5" fillId="3" borderId="15" xfId="3" applyFont="1" applyFill="1" applyBorder="1" applyAlignment="1">
      <alignment horizontal="center" vertical="center" wrapText="1"/>
    </xf>
    <xf numFmtId="49" fontId="6" fillId="2" borderId="4" xfId="2" applyNumberFormat="1" applyFont="1" applyBorder="1" applyAlignment="1">
      <alignment horizontal="center" vertical="center" wrapText="1"/>
    </xf>
    <xf numFmtId="49" fontId="6" fillId="2" borderId="22" xfId="2" applyNumberFormat="1" applyFont="1" applyBorder="1" applyAlignment="1">
      <alignment horizontal="center" vertical="center" wrapText="1"/>
    </xf>
    <xf numFmtId="49" fontId="6" fillId="2" borderId="5" xfId="2" applyNumberFormat="1" applyFont="1" applyBorder="1" applyAlignment="1">
      <alignment horizontal="center" vertical="center" wrapText="1"/>
    </xf>
    <xf numFmtId="0" fontId="4" fillId="0" borderId="24" xfId="0" applyFont="1" applyBorder="1" applyAlignment="1">
      <alignment wrapText="1"/>
    </xf>
    <xf numFmtId="0" fontId="4" fillId="0" borderId="44" xfId="0" applyFont="1" applyBorder="1" applyAlignment="1"/>
    <xf numFmtId="0" fontId="4" fillId="0" borderId="26" xfId="2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4" fillId="0" borderId="40" xfId="0" applyFont="1" applyFill="1" applyBorder="1" applyAlignment="1">
      <alignment horizontal="center" vertical="center"/>
    </xf>
    <xf numFmtId="0" fontId="4" fillId="0" borderId="43" xfId="2" applyFont="1" applyFill="1" applyBorder="1" applyAlignment="1">
      <alignment horizontal="center" vertical="center" wrapText="1"/>
    </xf>
    <xf numFmtId="0" fontId="4" fillId="0" borderId="24" xfId="2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center"/>
    </xf>
    <xf numFmtId="0" fontId="5" fillId="0" borderId="5" xfId="3" applyFont="1" applyFill="1" applyBorder="1" applyAlignment="1">
      <alignment horizontal="center" vertical="center" wrapText="1"/>
    </xf>
    <xf numFmtId="1" fontId="4" fillId="0" borderId="4" xfId="2" applyNumberFormat="1" applyFont="1" applyFill="1" applyBorder="1" applyAlignment="1">
      <alignment horizontal="center" vertical="center" wrapText="1"/>
    </xf>
    <xf numFmtId="1" fontId="4" fillId="0" borderId="5" xfId="2" applyNumberFormat="1" applyFont="1" applyFill="1" applyBorder="1" applyAlignment="1">
      <alignment horizontal="center" vertical="center" wrapText="1"/>
    </xf>
    <xf numFmtId="0" fontId="13" fillId="3" borderId="9" xfId="2" applyFont="1" applyFill="1" applyBorder="1" applyAlignment="1">
      <alignment horizontal="center" vertical="center" wrapText="1"/>
    </xf>
    <xf numFmtId="0" fontId="26" fillId="4" borderId="10" xfId="3" applyFont="1" applyFill="1" applyBorder="1" applyAlignment="1">
      <alignment horizontal="center" vertical="center" wrapText="1"/>
    </xf>
    <xf numFmtId="0" fontId="26" fillId="4" borderId="11" xfId="3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center" wrapText="1"/>
    </xf>
    <xf numFmtId="0" fontId="13" fillId="0" borderId="1" xfId="3" applyFont="1" applyFill="1" applyBorder="1" applyAlignment="1">
      <alignment horizontal="center" vertical="center" wrapText="1"/>
    </xf>
    <xf numFmtId="0" fontId="13" fillId="0" borderId="2" xfId="3" applyFont="1" applyFill="1" applyBorder="1" applyAlignment="1">
      <alignment horizontal="center" vertical="center" wrapText="1"/>
    </xf>
    <xf numFmtId="0" fontId="16" fillId="2" borderId="9" xfId="2" applyFont="1" applyBorder="1" applyAlignment="1">
      <alignment horizontal="center" vertical="center" wrapText="1"/>
    </xf>
    <xf numFmtId="0" fontId="13" fillId="2" borderId="10" xfId="2" applyFont="1" applyBorder="1" applyAlignment="1">
      <alignment horizontal="center" vertical="center" wrapText="1"/>
    </xf>
    <xf numFmtId="0" fontId="13" fillId="2" borderId="11" xfId="2" applyFont="1" applyBorder="1" applyAlignment="1">
      <alignment horizontal="center" vertical="center" wrapText="1"/>
    </xf>
    <xf numFmtId="1" fontId="4" fillId="2" borderId="4" xfId="2" applyNumberFormat="1" applyFont="1" applyBorder="1" applyAlignment="1">
      <alignment horizontal="center" vertical="center" wrapText="1"/>
    </xf>
    <xf numFmtId="0" fontId="5" fillId="3" borderId="19" xfId="3" applyFont="1" applyFill="1" applyBorder="1" applyAlignment="1">
      <alignment horizontal="center" vertical="center" wrapText="1"/>
    </xf>
    <xf numFmtId="0" fontId="5" fillId="3" borderId="20" xfId="3" applyFont="1" applyFill="1" applyBorder="1" applyAlignment="1">
      <alignment horizontal="center" vertical="center" wrapText="1"/>
    </xf>
    <xf numFmtId="1" fontId="6" fillId="3" borderId="34" xfId="3" applyNumberFormat="1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wrapText="1"/>
    </xf>
    <xf numFmtId="0" fontId="4" fillId="3" borderId="18" xfId="0" applyFont="1" applyFill="1" applyBorder="1" applyAlignment="1">
      <alignment wrapText="1"/>
    </xf>
    <xf numFmtId="0" fontId="13" fillId="0" borderId="10" xfId="3" applyFont="1" applyFill="1" applyBorder="1" applyAlignment="1">
      <alignment horizontal="center" vertical="center" wrapText="1"/>
    </xf>
    <xf numFmtId="0" fontId="13" fillId="0" borderId="11" xfId="3" applyFont="1" applyFill="1" applyBorder="1" applyAlignment="1">
      <alignment horizontal="center" vertical="center" wrapText="1"/>
    </xf>
    <xf numFmtId="0" fontId="13" fillId="0" borderId="26" xfId="2" applyFont="1" applyFill="1" applyBorder="1" applyAlignment="1">
      <alignment horizontal="center" vertical="center" wrapText="1"/>
    </xf>
    <xf numFmtId="0" fontId="13" fillId="0" borderId="9" xfId="2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8" fillId="3" borderId="34" xfId="3" applyNumberFormat="1" applyFont="1" applyFill="1" applyBorder="1" applyAlignment="1">
      <alignment horizontal="center" vertical="center" wrapText="1"/>
    </xf>
    <xf numFmtId="0" fontId="18" fillId="3" borderId="22" xfId="3" applyNumberFormat="1" applyFont="1" applyFill="1" applyBorder="1" applyAlignment="1">
      <alignment horizontal="center" vertical="center" wrapText="1"/>
    </xf>
    <xf numFmtId="0" fontId="18" fillId="3" borderId="5" xfId="3" applyNumberFormat="1" applyFont="1" applyFill="1" applyBorder="1" applyAlignment="1">
      <alignment horizontal="center" vertical="center" wrapText="1"/>
    </xf>
    <xf numFmtId="0" fontId="18" fillId="0" borderId="34" xfId="3" applyNumberFormat="1" applyFont="1" applyFill="1" applyBorder="1" applyAlignment="1">
      <alignment horizontal="center" vertical="center" wrapText="1"/>
    </xf>
    <xf numFmtId="0" fontId="18" fillId="0" borderId="22" xfId="3" applyNumberFormat="1" applyFont="1" applyFill="1" applyBorder="1" applyAlignment="1">
      <alignment horizontal="center" vertical="center" wrapText="1"/>
    </xf>
    <xf numFmtId="0" fontId="18" fillId="0" borderId="5" xfId="3" applyNumberFormat="1" applyFont="1" applyFill="1" applyBorder="1" applyAlignment="1">
      <alignment horizontal="center" vertical="center" wrapText="1"/>
    </xf>
    <xf numFmtId="0" fontId="4" fillId="2" borderId="6" xfId="2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3" applyFont="1" applyBorder="1" applyAlignment="1">
      <alignment horizontal="center" vertical="center" wrapText="1"/>
    </xf>
    <xf numFmtId="0" fontId="5" fillId="2" borderId="2" xfId="3" applyFont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13" fillId="4" borderId="3" xfId="3" applyFont="1" applyFill="1" applyBorder="1" applyAlignment="1">
      <alignment horizontal="center" vertical="center" wrapText="1"/>
    </xf>
    <xf numFmtId="49" fontId="6" fillId="3" borderId="4" xfId="3" applyNumberFormat="1" applyFont="1" applyFill="1" applyBorder="1" applyAlignment="1">
      <alignment horizontal="center" vertical="center" wrapText="1"/>
    </xf>
    <xf numFmtId="49" fontId="6" fillId="3" borderId="5" xfId="3" applyNumberFormat="1" applyFont="1" applyFill="1" applyBorder="1" applyAlignment="1">
      <alignment horizontal="center" vertical="center" wrapText="1"/>
    </xf>
    <xf numFmtId="0" fontId="5" fillId="2" borderId="10" xfId="2" applyFont="1" applyBorder="1" applyAlignment="1">
      <alignment horizontal="center" vertical="center" wrapText="1"/>
    </xf>
    <xf numFmtId="0" fontId="5" fillId="2" borderId="11" xfId="2" applyFont="1" applyBorder="1" applyAlignment="1">
      <alignment horizontal="center" vertical="center" wrapText="1"/>
    </xf>
    <xf numFmtId="0" fontId="5" fillId="2" borderId="12" xfId="2" applyFont="1" applyBorder="1" applyAlignment="1">
      <alignment horizontal="center" vertical="center" wrapText="1"/>
    </xf>
    <xf numFmtId="0" fontId="5" fillId="2" borderId="13" xfId="2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1" fontId="4" fillId="3" borderId="4" xfId="2" applyNumberFormat="1" applyFont="1" applyFill="1" applyBorder="1" applyAlignment="1">
      <alignment horizontal="center" vertical="center" wrapText="1"/>
    </xf>
    <xf numFmtId="2" fontId="5" fillId="3" borderId="10" xfId="3" applyNumberFormat="1" applyFont="1" applyFill="1" applyBorder="1" applyAlignment="1">
      <alignment horizontal="center" vertical="center" wrapText="1"/>
    </xf>
    <xf numFmtId="2" fontId="5" fillId="3" borderId="11" xfId="3" applyNumberFormat="1" applyFont="1" applyFill="1" applyBorder="1" applyAlignment="1">
      <alignment horizontal="center" vertical="center" wrapText="1"/>
    </xf>
    <xf numFmtId="2" fontId="4" fillId="3" borderId="12" xfId="0" applyNumberFormat="1" applyFont="1" applyFill="1" applyBorder="1" applyAlignment="1">
      <alignment horizontal="center" vertical="center" wrapText="1"/>
    </xf>
    <xf numFmtId="2" fontId="4" fillId="3" borderId="13" xfId="0" applyNumberFormat="1" applyFont="1" applyFill="1" applyBorder="1" applyAlignment="1">
      <alignment horizontal="center" vertical="center" wrapText="1"/>
    </xf>
    <xf numFmtId="0" fontId="13" fillId="3" borderId="16" xfId="3" applyFont="1" applyFill="1" applyBorder="1" applyAlignment="1">
      <alignment horizontal="center" vertical="center" wrapText="1"/>
    </xf>
    <xf numFmtId="0" fontId="13" fillId="3" borderId="17" xfId="3" applyFont="1" applyFill="1" applyBorder="1" applyAlignment="1">
      <alignment horizontal="center" vertical="center" wrapText="1"/>
    </xf>
    <xf numFmtId="0" fontId="13" fillId="3" borderId="17" xfId="0" applyFont="1" applyFill="1" applyBorder="1" applyAlignment="1">
      <alignment wrapText="1"/>
    </xf>
    <xf numFmtId="0" fontId="13" fillId="3" borderId="18" xfId="0" applyFont="1" applyFill="1" applyBorder="1" applyAlignment="1">
      <alignment wrapText="1"/>
    </xf>
    <xf numFmtId="0" fontId="5" fillId="3" borderId="10" xfId="2" applyFont="1" applyFill="1" applyBorder="1" applyAlignment="1">
      <alignment horizontal="center" vertical="center" wrapText="1"/>
    </xf>
    <xf numFmtId="0" fontId="5" fillId="3" borderId="11" xfId="2" applyFont="1" applyFill="1" applyBorder="1" applyAlignment="1">
      <alignment horizontal="center" vertical="center" wrapText="1"/>
    </xf>
    <xf numFmtId="0" fontId="16" fillId="3" borderId="43" xfId="4" applyNumberFormat="1" applyFont="1" applyFill="1" applyBorder="1" applyAlignment="1">
      <alignment horizontal="center" vertical="center" wrapText="1"/>
    </xf>
    <xf numFmtId="0" fontId="16" fillId="3" borderId="43" xfId="2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13" fillId="3" borderId="26" xfId="4" applyNumberFormat="1" applyFont="1" applyFill="1" applyBorder="1" applyAlignment="1">
      <alignment horizontal="center" vertical="center" wrapText="1"/>
    </xf>
    <xf numFmtId="1" fontId="4" fillId="3" borderId="34" xfId="3" applyNumberFormat="1" applyFont="1" applyFill="1" applyBorder="1" applyAlignment="1">
      <alignment horizontal="center" vertical="center" wrapText="1"/>
    </xf>
    <xf numFmtId="0" fontId="13" fillId="3" borderId="18" xfId="3" applyFont="1" applyFill="1" applyBorder="1" applyAlignment="1">
      <alignment horizontal="center" vertical="center" wrapText="1"/>
    </xf>
    <xf numFmtId="0" fontId="13" fillId="3" borderId="1" xfId="2" applyFont="1" applyFill="1" applyBorder="1" applyAlignment="1">
      <alignment horizontal="center" vertical="center" wrapText="1"/>
    </xf>
    <xf numFmtId="0" fontId="13" fillId="3" borderId="2" xfId="2" applyFont="1" applyFill="1" applyBorder="1" applyAlignment="1">
      <alignment horizontal="center" vertical="center" wrapText="1"/>
    </xf>
    <xf numFmtId="0" fontId="13" fillId="3" borderId="12" xfId="2" applyFont="1" applyFill="1" applyBorder="1" applyAlignment="1">
      <alignment horizontal="center" vertical="center" wrapText="1"/>
    </xf>
    <xf numFmtId="0" fontId="13" fillId="3" borderId="13" xfId="2" applyFont="1" applyFill="1" applyBorder="1" applyAlignment="1">
      <alignment horizontal="center" vertical="center" wrapText="1"/>
    </xf>
    <xf numFmtId="1" fontId="4" fillId="3" borderId="22" xfId="2" applyNumberFormat="1" applyFont="1" applyFill="1" applyBorder="1" applyAlignment="1">
      <alignment horizontal="center" vertical="center" wrapText="1"/>
    </xf>
    <xf numFmtId="1" fontId="4" fillId="3" borderId="5" xfId="2" applyNumberFormat="1" applyFont="1" applyFill="1" applyBorder="1" applyAlignment="1">
      <alignment horizontal="center" vertical="center" wrapText="1"/>
    </xf>
    <xf numFmtId="0" fontId="16" fillId="3" borderId="16" xfId="4" applyNumberFormat="1" applyFont="1" applyFill="1" applyBorder="1" applyAlignment="1">
      <alignment horizontal="center" vertical="center" wrapText="1"/>
    </xf>
    <xf numFmtId="0" fontId="16" fillId="3" borderId="17" xfId="4" applyNumberFormat="1" applyFont="1" applyFill="1" applyBorder="1" applyAlignment="1">
      <alignment horizontal="center" vertical="center" wrapText="1"/>
    </xf>
    <xf numFmtId="0" fontId="16" fillId="3" borderId="18" xfId="4" applyNumberFormat="1" applyFont="1" applyFill="1" applyBorder="1" applyAlignment="1">
      <alignment horizontal="center" vertical="center" wrapText="1"/>
    </xf>
    <xf numFmtId="0" fontId="6" fillId="3" borderId="4" xfId="3" applyFont="1" applyFill="1" applyBorder="1" applyAlignment="1">
      <alignment horizontal="center" vertical="center" wrapText="1"/>
    </xf>
    <xf numFmtId="0" fontId="6" fillId="3" borderId="22" xfId="3" applyFont="1" applyFill="1" applyBorder="1" applyAlignment="1">
      <alignment horizontal="center" vertical="center" wrapText="1"/>
    </xf>
    <xf numFmtId="0" fontId="6" fillId="3" borderId="5" xfId="3" applyFont="1" applyFill="1" applyBorder="1" applyAlignment="1">
      <alignment horizontal="center" vertical="center" wrapText="1"/>
    </xf>
    <xf numFmtId="49" fontId="2" fillId="3" borderId="4" xfId="3" applyNumberFormat="1" applyFont="1" applyFill="1" applyBorder="1" applyAlignment="1">
      <alignment horizontal="center" vertical="center" wrapText="1"/>
    </xf>
    <xf numFmtId="49" fontId="2" fillId="3" borderId="22" xfId="3" applyNumberFormat="1" applyFont="1" applyFill="1" applyBorder="1" applyAlignment="1">
      <alignment horizontal="center" vertical="center" wrapText="1"/>
    </xf>
    <xf numFmtId="49" fontId="2" fillId="3" borderId="5" xfId="3" applyNumberFormat="1" applyFont="1" applyFill="1" applyBorder="1" applyAlignment="1">
      <alignment horizontal="center" vertical="center" wrapText="1"/>
    </xf>
    <xf numFmtId="0" fontId="21" fillId="3" borderId="10" xfId="3" applyFont="1" applyFill="1" applyBorder="1" applyAlignment="1">
      <alignment horizontal="center" vertical="center" wrapText="1"/>
    </xf>
    <xf numFmtId="0" fontId="21" fillId="3" borderId="24" xfId="3" applyFont="1" applyFill="1" applyBorder="1" applyAlignment="1">
      <alignment horizontal="center" vertical="center" wrapText="1"/>
    </xf>
    <xf numFmtId="0" fontId="21" fillId="3" borderId="12" xfId="3" applyFont="1" applyFill="1" applyBorder="1" applyAlignment="1">
      <alignment horizontal="center" vertical="center" wrapText="1"/>
    </xf>
    <xf numFmtId="0" fontId="21" fillId="3" borderId="0" xfId="3" applyFont="1" applyFill="1" applyBorder="1" applyAlignment="1">
      <alignment horizontal="center" vertical="center" wrapText="1"/>
    </xf>
    <xf numFmtId="0" fontId="21" fillId="3" borderId="14" xfId="3" applyFont="1" applyFill="1" applyBorder="1" applyAlignment="1">
      <alignment horizontal="center" vertical="center" wrapText="1"/>
    </xf>
    <xf numFmtId="0" fontId="21" fillId="3" borderId="52" xfId="3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24" fillId="0" borderId="21" xfId="4" applyNumberFormat="1" applyFont="1" applyFill="1" applyBorder="1" applyAlignment="1">
      <alignment horizontal="center" vertical="center" wrapText="1"/>
    </xf>
    <xf numFmtId="0" fontId="24" fillId="0" borderId="42" xfId="4" applyNumberFormat="1" applyFont="1" applyFill="1" applyBorder="1" applyAlignment="1">
      <alignment horizontal="center" vertical="center" wrapText="1"/>
    </xf>
    <xf numFmtId="0" fontId="24" fillId="0" borderId="8" xfId="4" applyNumberFormat="1" applyFont="1" applyFill="1" applyBorder="1" applyAlignment="1">
      <alignment horizontal="center" vertical="center" wrapText="1"/>
    </xf>
    <xf numFmtId="0" fontId="17" fillId="2" borderId="10" xfId="3" applyFont="1" applyBorder="1" applyAlignment="1">
      <alignment horizontal="center" vertical="center" wrapText="1"/>
    </xf>
    <xf numFmtId="0" fontId="17" fillId="2" borderId="11" xfId="3" applyFont="1" applyBorder="1" applyAlignment="1">
      <alignment horizontal="center" vertical="center" wrapText="1"/>
    </xf>
    <xf numFmtId="0" fontId="5" fillId="2" borderId="3" xfId="3" applyFont="1" applyBorder="1" applyAlignment="1">
      <alignment horizontal="center" vertical="center" wrapText="1"/>
    </xf>
    <xf numFmtId="0" fontId="13" fillId="3" borderId="16" xfId="2" applyFont="1" applyFill="1" applyBorder="1" applyAlignment="1">
      <alignment horizontal="center" vertical="center" wrapText="1"/>
    </xf>
    <xf numFmtId="0" fontId="13" fillId="3" borderId="17" xfId="2" applyFont="1" applyFill="1" applyBorder="1" applyAlignment="1">
      <alignment horizontal="center" vertical="center" wrapText="1"/>
    </xf>
    <xf numFmtId="0" fontId="13" fillId="3" borderId="18" xfId="2" applyFont="1" applyFill="1" applyBorder="1" applyAlignment="1">
      <alignment horizontal="center" vertical="center" wrapText="1"/>
    </xf>
    <xf numFmtId="0" fontId="13" fillId="3" borderId="19" xfId="2" applyFont="1" applyFill="1" applyBorder="1" applyAlignment="1">
      <alignment horizontal="center" vertical="center" wrapText="1"/>
    </xf>
    <xf numFmtId="0" fontId="13" fillId="3" borderId="20" xfId="2" applyFont="1" applyFill="1" applyBorder="1" applyAlignment="1">
      <alignment horizontal="center" vertical="center" wrapText="1"/>
    </xf>
    <xf numFmtId="0" fontId="13" fillId="3" borderId="14" xfId="2" applyFont="1" applyFill="1" applyBorder="1" applyAlignment="1">
      <alignment horizontal="center" vertical="center" wrapText="1"/>
    </xf>
    <xf numFmtId="0" fontId="13" fillId="3" borderId="15" xfId="2" applyFont="1" applyFill="1" applyBorder="1" applyAlignment="1">
      <alignment horizontal="center" vertical="center" wrapText="1"/>
    </xf>
    <xf numFmtId="0" fontId="5" fillId="3" borderId="43" xfId="2" applyFont="1" applyFill="1" applyBorder="1" applyAlignment="1">
      <alignment horizontal="center" vertical="center" wrapText="1"/>
    </xf>
    <xf numFmtId="0" fontId="5" fillId="3" borderId="24" xfId="2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21" fillId="2" borderId="12" xfId="3" applyFont="1" applyBorder="1" applyAlignment="1">
      <alignment horizontal="center" vertical="center" wrapText="1"/>
    </xf>
    <xf numFmtId="0" fontId="21" fillId="2" borderId="13" xfId="3" applyFont="1" applyBorder="1" applyAlignment="1">
      <alignment horizontal="center" vertical="center" wrapText="1"/>
    </xf>
    <xf numFmtId="0" fontId="13" fillId="3" borderId="26" xfId="2" applyFont="1" applyFill="1" applyBorder="1" applyAlignment="1">
      <alignment vertical="top" wrapText="1"/>
    </xf>
    <xf numFmtId="0" fontId="4" fillId="0" borderId="9" xfId="0" applyFont="1" applyBorder="1" applyAlignment="1">
      <alignment wrapText="1"/>
    </xf>
    <xf numFmtId="0" fontId="14" fillId="0" borderId="4" xfId="3" applyFont="1" applyFill="1" applyBorder="1" applyAlignment="1">
      <alignment horizontal="center" vertical="center" wrapText="1"/>
    </xf>
    <xf numFmtId="0" fontId="14" fillId="0" borderId="22" xfId="3" applyFont="1" applyFill="1" applyBorder="1" applyAlignment="1">
      <alignment horizontal="center" vertical="center" wrapText="1"/>
    </xf>
    <xf numFmtId="0" fontId="14" fillId="0" borderId="5" xfId="3" applyFont="1" applyFill="1" applyBorder="1" applyAlignment="1">
      <alignment horizontal="center" vertical="center" wrapText="1"/>
    </xf>
    <xf numFmtId="49" fontId="4" fillId="0" borderId="4" xfId="3" applyNumberFormat="1" applyFont="1" applyFill="1" applyBorder="1" applyAlignment="1">
      <alignment horizontal="center" vertical="center" wrapText="1"/>
    </xf>
    <xf numFmtId="49" fontId="4" fillId="0" borderId="22" xfId="3" applyNumberFormat="1" applyFont="1" applyFill="1" applyBorder="1" applyAlignment="1">
      <alignment horizontal="center" vertical="center" wrapText="1"/>
    </xf>
    <xf numFmtId="49" fontId="4" fillId="0" borderId="5" xfId="3" applyNumberFormat="1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/>
    </xf>
    <xf numFmtId="0" fontId="4" fillId="0" borderId="17" xfId="0" applyFont="1" applyBorder="1" applyAlignment="1"/>
    <xf numFmtId="0" fontId="4" fillId="0" borderId="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/>
    </xf>
    <xf numFmtId="0" fontId="4" fillId="3" borderId="26" xfId="2" applyFont="1" applyFill="1" applyBorder="1" applyAlignment="1">
      <alignment horizontal="center" vertical="center" wrapText="1"/>
    </xf>
    <xf numFmtId="0" fontId="4" fillId="3" borderId="9" xfId="2" applyFont="1" applyFill="1" applyBorder="1" applyAlignment="1">
      <alignment horizontal="center" vertical="center" wrapText="1"/>
    </xf>
    <xf numFmtId="1" fontId="6" fillId="2" borderId="4" xfId="2" applyNumberFormat="1" applyFont="1" applyBorder="1" applyAlignment="1">
      <alignment horizontal="center" vertical="center" wrapText="1"/>
    </xf>
    <xf numFmtId="1" fontId="6" fillId="2" borderId="22" xfId="2" applyNumberFormat="1" applyFont="1" applyBorder="1" applyAlignment="1">
      <alignment horizontal="center" vertical="center" wrapText="1"/>
    </xf>
    <xf numFmtId="1" fontId="6" fillId="2" borderId="5" xfId="2" applyNumberFormat="1" applyFont="1" applyBorder="1" applyAlignment="1">
      <alignment horizontal="center" vertical="center" wrapText="1"/>
    </xf>
    <xf numFmtId="0" fontId="16" fillId="3" borderId="45" xfId="2" applyFont="1" applyFill="1" applyBorder="1" applyAlignment="1">
      <alignment horizontal="center" vertical="center" wrapText="1"/>
    </xf>
    <xf numFmtId="0" fontId="4" fillId="3" borderId="46" xfId="0" applyFont="1" applyFill="1" applyBorder="1" applyAlignment="1">
      <alignment horizontal="center" vertical="center" wrapText="1"/>
    </xf>
    <xf numFmtId="0" fontId="4" fillId="0" borderId="29" xfId="0" applyFont="1" applyBorder="1" applyAlignment="1"/>
    <xf numFmtId="0" fontId="13" fillId="3" borderId="10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3" fillId="0" borderId="16" xfId="3" applyFont="1" applyFill="1" applyBorder="1" applyAlignment="1">
      <alignment horizontal="center" vertical="center" wrapText="1"/>
    </xf>
    <xf numFmtId="0" fontId="13" fillId="0" borderId="17" xfId="3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wrapText="1"/>
    </xf>
    <xf numFmtId="0" fontId="4" fillId="0" borderId="18" xfId="0" applyFont="1" applyFill="1" applyBorder="1" applyAlignment="1">
      <alignment wrapText="1"/>
    </xf>
    <xf numFmtId="0" fontId="4" fillId="5" borderId="43" xfId="2" applyFont="1" applyFill="1" applyBorder="1" applyAlignment="1">
      <alignment horizontal="center" vertical="center" wrapText="1"/>
    </xf>
    <xf numFmtId="0" fontId="4" fillId="5" borderId="24" xfId="0" applyFont="1" applyFill="1" applyBorder="1" applyAlignment="1">
      <alignment horizontal="center" vertical="center" wrapText="1"/>
    </xf>
    <xf numFmtId="0" fontId="4" fillId="5" borderId="44" xfId="0" applyFont="1" applyFill="1" applyBorder="1" applyAlignment="1">
      <alignment horizontal="center" vertical="center"/>
    </xf>
    <xf numFmtId="0" fontId="30" fillId="5" borderId="10" xfId="3" applyFont="1" applyFill="1" applyBorder="1" applyAlignment="1">
      <alignment horizontal="center" vertical="center" wrapText="1"/>
    </xf>
    <xf numFmtId="0" fontId="30" fillId="5" borderId="11" xfId="3" applyFont="1" applyFill="1" applyBorder="1" applyAlignment="1">
      <alignment horizontal="center" vertical="center" wrapText="1"/>
    </xf>
    <xf numFmtId="0" fontId="6" fillId="3" borderId="4" xfId="2" applyFont="1" applyFill="1" applyBorder="1" applyAlignment="1">
      <alignment horizontal="center" vertical="center" wrapText="1"/>
    </xf>
    <xf numFmtId="0" fontId="6" fillId="3" borderId="22" xfId="2" applyFont="1" applyFill="1" applyBorder="1" applyAlignment="1">
      <alignment horizontal="center" vertical="center" wrapText="1"/>
    </xf>
    <xf numFmtId="0" fontId="6" fillId="3" borderId="5" xfId="2" applyFont="1" applyFill="1" applyBorder="1" applyAlignment="1">
      <alignment horizontal="center" vertical="center" wrapText="1"/>
    </xf>
    <xf numFmtId="0" fontId="5" fillId="0" borderId="3" xfId="3" applyFont="1" applyFill="1" applyBorder="1" applyAlignment="1">
      <alignment horizontal="center" vertical="center" wrapText="1"/>
    </xf>
    <xf numFmtId="0" fontId="10" fillId="0" borderId="21" xfId="2" applyFont="1" applyFill="1" applyBorder="1" applyAlignment="1">
      <alignment horizontal="center" vertical="center" wrapText="1"/>
    </xf>
    <xf numFmtId="0" fontId="10" fillId="0" borderId="42" xfId="2" applyFont="1" applyFill="1" applyBorder="1" applyAlignment="1">
      <alignment horizontal="center" vertical="center" wrapText="1"/>
    </xf>
    <xf numFmtId="0" fontId="10" fillId="0" borderId="8" xfId="2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13" fillId="0" borderId="12" xfId="3" applyFont="1" applyFill="1" applyBorder="1" applyAlignment="1">
      <alignment horizontal="center" vertical="center" wrapText="1"/>
    </xf>
    <xf numFmtId="0" fontId="13" fillId="0" borderId="13" xfId="3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3" fillId="3" borderId="14" xfId="0" applyFont="1" applyFill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center" vertical="center" wrapText="1"/>
    </xf>
    <xf numFmtId="0" fontId="13" fillId="3" borderId="1" xfId="3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2" borderId="34" xfId="3" applyNumberFormat="1" applyFont="1" applyBorder="1" applyAlignment="1">
      <alignment horizontal="center" vertical="center" wrapText="1"/>
    </xf>
    <xf numFmtId="0" fontId="4" fillId="2" borderId="22" xfId="3" applyNumberFormat="1" applyFont="1" applyBorder="1" applyAlignment="1">
      <alignment horizontal="center" vertical="center" wrapText="1"/>
    </xf>
    <xf numFmtId="0" fontId="4" fillId="2" borderId="5" xfId="3" applyNumberFormat="1" applyFont="1" applyBorder="1" applyAlignment="1">
      <alignment horizontal="center" vertical="center" wrapText="1"/>
    </xf>
    <xf numFmtId="0" fontId="13" fillId="4" borderId="10" xfId="3" applyFont="1" applyFill="1" applyBorder="1" applyAlignment="1">
      <alignment horizontal="center" vertical="center" wrapText="1"/>
    </xf>
    <xf numFmtId="0" fontId="13" fillId="4" borderId="11" xfId="3" applyFont="1" applyFill="1" applyBorder="1" applyAlignment="1">
      <alignment horizontal="center" vertical="center" wrapText="1"/>
    </xf>
    <xf numFmtId="0" fontId="6" fillId="3" borderId="34" xfId="3" applyFont="1" applyFill="1" applyBorder="1" applyAlignment="1">
      <alignment horizontal="center" vertical="center" wrapText="1"/>
    </xf>
    <xf numFmtId="0" fontId="16" fillId="3" borderId="30" xfId="2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center" vertical="center" wrapText="1"/>
    </xf>
    <xf numFmtId="0" fontId="4" fillId="0" borderId="32" xfId="0" applyFont="1" applyBorder="1" applyAlignment="1"/>
    <xf numFmtId="0" fontId="7" fillId="0" borderId="36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2" fontId="9" fillId="3" borderId="3" xfId="0" applyNumberFormat="1" applyFont="1" applyFill="1" applyBorder="1" applyAlignment="1">
      <alignment horizontal="center" vertical="center" wrapText="1"/>
    </xf>
    <xf numFmtId="2" fontId="7" fillId="0" borderId="3" xfId="1" applyNumberFormat="1" applyFont="1" applyBorder="1" applyAlignment="1">
      <alignment horizontal="center" wrapText="1"/>
    </xf>
    <xf numFmtId="2" fontId="7" fillId="0" borderId="7" xfId="1" applyNumberFormat="1" applyFont="1" applyBorder="1" applyAlignment="1">
      <alignment horizontal="center" wrapText="1"/>
    </xf>
    <xf numFmtId="0" fontId="13" fillId="2" borderId="25" xfId="2" applyFont="1" applyBorder="1" applyAlignment="1">
      <alignment horizontal="center" vertical="top" wrapText="1"/>
    </xf>
    <xf numFmtId="0" fontId="13" fillId="2" borderId="0" xfId="2" applyFont="1" applyBorder="1" applyAlignment="1">
      <alignment horizontal="center" vertical="top" wrapText="1"/>
    </xf>
    <xf numFmtId="0" fontId="4" fillId="0" borderId="0" xfId="0" applyFont="1" applyBorder="1" applyAlignment="1">
      <alignment wrapText="1"/>
    </xf>
    <xf numFmtId="0" fontId="4" fillId="0" borderId="28" xfId="0" applyFont="1" applyBorder="1" applyAlignment="1">
      <alignment wrapText="1"/>
    </xf>
    <xf numFmtId="0" fontId="13" fillId="2" borderId="16" xfId="2" applyFont="1" applyBorder="1" applyAlignment="1">
      <alignment horizontal="center" vertical="top" wrapText="1"/>
    </xf>
    <xf numFmtId="0" fontId="13" fillId="2" borderId="17" xfId="2" applyFont="1" applyBorder="1" applyAlignment="1">
      <alignment horizontal="center" vertical="top" wrapText="1"/>
    </xf>
    <xf numFmtId="0" fontId="4" fillId="0" borderId="17" xfId="0" applyFont="1" applyBorder="1" applyAlignment="1">
      <alignment wrapText="1"/>
    </xf>
    <xf numFmtId="0" fontId="4" fillId="0" borderId="18" xfId="0" applyFont="1" applyBorder="1" applyAlignment="1">
      <alignment wrapText="1"/>
    </xf>
    <xf numFmtId="0" fontId="10" fillId="0" borderId="35" xfId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0" fontId="7" fillId="0" borderId="36" xfId="1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" fontId="7" fillId="0" borderId="36" xfId="1" applyNumberFormat="1" applyFont="1" applyBorder="1" applyAlignment="1">
      <alignment horizontal="center" vertical="center" wrapText="1"/>
    </xf>
    <xf numFmtId="0" fontId="11" fillId="0" borderId="36" xfId="1" applyFont="1" applyBorder="1" applyAlignment="1">
      <alignment horizontal="center" wrapText="1"/>
    </xf>
    <xf numFmtId="0" fontId="11" fillId="0" borderId="3" xfId="0" applyFont="1" applyBorder="1" applyAlignment="1"/>
    <xf numFmtId="0" fontId="7" fillId="0" borderId="36" xfId="1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26" fillId="4" borderId="3" xfId="3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49" fontId="14" fillId="0" borderId="34" xfId="3" applyNumberFormat="1" applyFont="1" applyFill="1" applyBorder="1" applyAlignment="1">
      <alignment horizontal="center" vertical="center" wrapText="1"/>
    </xf>
    <xf numFmtId="49" fontId="14" fillId="0" borderId="22" xfId="3" applyNumberFormat="1" applyFont="1" applyFill="1" applyBorder="1" applyAlignment="1">
      <alignment horizontal="center" vertical="center" wrapText="1"/>
    </xf>
    <xf numFmtId="49" fontId="14" fillId="0" borderId="5" xfId="3" applyNumberFormat="1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/>
    </xf>
    <xf numFmtId="0" fontId="14" fillId="2" borderId="51" xfId="5" applyFont="1" applyBorder="1" applyAlignment="1">
      <alignment horizontal="center" vertical="center" wrapText="1"/>
    </xf>
    <xf numFmtId="49" fontId="5" fillId="2" borderId="10" xfId="2" applyNumberFormat="1" applyFont="1" applyBorder="1" applyAlignment="1">
      <alignment horizontal="center" vertical="center" wrapText="1"/>
    </xf>
    <xf numFmtId="49" fontId="5" fillId="2" borderId="11" xfId="2" applyNumberFormat="1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vertical="center" wrapText="1"/>
    </xf>
    <xf numFmtId="0" fontId="19" fillId="4" borderId="3" xfId="3" applyFont="1" applyFill="1" applyBorder="1" applyAlignment="1">
      <alignment horizontal="center" vertical="center" wrapText="1"/>
    </xf>
    <xf numFmtId="49" fontId="6" fillId="0" borderId="4" xfId="2" applyNumberFormat="1" applyFont="1" applyFill="1" applyBorder="1" applyAlignment="1">
      <alignment horizontal="center" vertical="center" wrapText="1"/>
    </xf>
    <xf numFmtId="0" fontId="6" fillId="0" borderId="26" xfId="2" applyFont="1" applyFill="1" applyBorder="1" applyAlignment="1">
      <alignment horizontal="center" vertical="center" wrapText="1"/>
    </xf>
    <xf numFmtId="0" fontId="6" fillId="0" borderId="9" xfId="2" applyFont="1" applyFill="1" applyBorder="1" applyAlignment="1">
      <alignment horizontal="center" vertical="center" wrapText="1"/>
    </xf>
    <xf numFmtId="0" fontId="6" fillId="0" borderId="4" xfId="3" applyFont="1" applyFill="1" applyBorder="1" applyAlignment="1">
      <alignment horizontal="center" vertical="center" wrapText="1"/>
    </xf>
    <xf numFmtId="0" fontId="6" fillId="0" borderId="22" xfId="3" applyFont="1" applyFill="1" applyBorder="1" applyAlignment="1">
      <alignment horizontal="center" vertical="center" wrapText="1"/>
    </xf>
    <xf numFmtId="0" fontId="6" fillId="0" borderId="5" xfId="3" applyFont="1" applyFill="1" applyBorder="1" applyAlignment="1">
      <alignment horizontal="center" vertical="center" wrapText="1"/>
    </xf>
  </cellXfs>
  <cellStyles count="9">
    <cellStyle name="S0" xfId="2"/>
    <cellStyle name="S1" xfId="3"/>
    <cellStyle name="S2" xfId="4"/>
    <cellStyle name="S3" xfId="5"/>
    <cellStyle name="S4" xfId="6"/>
    <cellStyle name="Денежный 2" xfId="8"/>
    <cellStyle name="Обычный" xfId="0" builtinId="0"/>
    <cellStyle name="Обычный 2" xfId="1"/>
    <cellStyle name="Финансовый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638"/>
  <sheetViews>
    <sheetView tabSelected="1" view="pageBreakPreview" topLeftCell="A128" zoomScaleNormal="100" zoomScaleSheetLayoutView="100" workbookViewId="0">
      <selection activeCell="J135" sqref="J135"/>
    </sheetView>
  </sheetViews>
  <sheetFormatPr defaultRowHeight="15.75"/>
  <cols>
    <col min="1" max="1" width="4.28515625" style="125" customWidth="1"/>
    <col min="2" max="2" width="9.140625" style="126"/>
    <col min="3" max="3" width="32.28515625" style="126" customWidth="1"/>
    <col min="4" max="4" width="9.28515625" style="126" hidden="1" customWidth="1"/>
    <col min="5" max="5" width="9.28515625" style="126" customWidth="1"/>
    <col min="6" max="6" width="29" style="37" customWidth="1"/>
    <col min="7" max="8" width="10.7109375" style="127" hidden="1" customWidth="1"/>
    <col min="9" max="9" width="10.5703125" style="127" customWidth="1"/>
    <col min="10" max="10" width="10.28515625" style="127" customWidth="1"/>
    <col min="11" max="11" width="11.42578125" style="23" customWidth="1"/>
    <col min="12" max="12" width="11.42578125" style="128" hidden="1" customWidth="1"/>
    <col min="13" max="13" width="11" style="128" customWidth="1"/>
    <col min="14" max="14" width="11.42578125" customWidth="1"/>
  </cols>
  <sheetData>
    <row r="1" spans="1:13" ht="21.75" customHeight="1">
      <c r="A1" s="576" t="s">
        <v>1</v>
      </c>
      <c r="B1" s="578" t="s">
        <v>2</v>
      </c>
      <c r="C1" s="579"/>
      <c r="D1" s="581" t="s">
        <v>95</v>
      </c>
      <c r="E1" s="581" t="s">
        <v>96</v>
      </c>
      <c r="F1" s="582" t="s">
        <v>3</v>
      </c>
      <c r="G1" s="584" t="s">
        <v>4</v>
      </c>
      <c r="H1" s="584"/>
      <c r="I1" s="584" t="s">
        <v>4</v>
      </c>
      <c r="J1" s="584"/>
      <c r="K1" s="563" t="s">
        <v>129</v>
      </c>
      <c r="L1" s="563"/>
      <c r="M1" s="564"/>
    </row>
    <row r="2" spans="1:13" ht="12" customHeight="1">
      <c r="A2" s="577"/>
      <c r="B2" s="580"/>
      <c r="C2" s="580"/>
      <c r="D2" s="580"/>
      <c r="E2" s="580"/>
      <c r="F2" s="583"/>
      <c r="G2" s="585"/>
      <c r="H2" s="585"/>
      <c r="I2" s="585"/>
      <c r="J2" s="585"/>
      <c r="K2" s="565" t="s">
        <v>129</v>
      </c>
      <c r="L2" s="566" t="s">
        <v>93</v>
      </c>
      <c r="M2" s="567" t="s">
        <v>94</v>
      </c>
    </row>
    <row r="3" spans="1:13" ht="40.5" customHeight="1">
      <c r="A3" s="577"/>
      <c r="B3" s="580"/>
      <c r="C3" s="580"/>
      <c r="D3" s="580"/>
      <c r="E3" s="580"/>
      <c r="F3" s="583"/>
      <c r="G3" s="5" t="s">
        <v>89</v>
      </c>
      <c r="H3" s="5" t="s">
        <v>90</v>
      </c>
      <c r="I3" s="5" t="s">
        <v>91</v>
      </c>
      <c r="J3" s="5" t="s">
        <v>92</v>
      </c>
      <c r="K3" s="565"/>
      <c r="L3" s="566"/>
      <c r="M3" s="567"/>
    </row>
    <row r="4" spans="1:13" ht="15.75" customHeight="1" thickBot="1">
      <c r="A4" s="568" t="s">
        <v>24</v>
      </c>
      <c r="B4" s="569"/>
      <c r="C4" s="569"/>
      <c r="D4" s="569"/>
      <c r="E4" s="569"/>
      <c r="F4" s="569"/>
      <c r="G4" s="569"/>
      <c r="H4" s="569"/>
      <c r="I4" s="569"/>
      <c r="J4" s="569"/>
      <c r="K4" s="570"/>
      <c r="L4" s="570"/>
      <c r="M4" s="571"/>
    </row>
    <row r="5" spans="1:13" ht="15.75" customHeight="1" thickBot="1">
      <c r="A5" s="572" t="s">
        <v>29</v>
      </c>
      <c r="B5" s="573"/>
      <c r="C5" s="573"/>
      <c r="D5" s="573"/>
      <c r="E5" s="573" t="s">
        <v>25</v>
      </c>
      <c r="F5" s="573"/>
      <c r="G5" s="573"/>
      <c r="H5" s="573"/>
      <c r="I5" s="573"/>
      <c r="J5" s="573"/>
      <c r="K5" s="574"/>
      <c r="L5" s="574"/>
      <c r="M5" s="575"/>
    </row>
    <row r="6" spans="1:13" ht="15">
      <c r="A6" s="236">
        <v>1</v>
      </c>
      <c r="B6" s="320" t="s">
        <v>141</v>
      </c>
      <c r="C6" s="321"/>
      <c r="D6" s="589" t="s">
        <v>102</v>
      </c>
      <c r="E6" s="589" t="s">
        <v>198</v>
      </c>
      <c r="F6" s="24" t="s">
        <v>37</v>
      </c>
      <c r="G6" s="39">
        <v>44</v>
      </c>
      <c r="H6" s="39">
        <v>44</v>
      </c>
      <c r="I6" s="39">
        <v>50</v>
      </c>
      <c r="J6" s="39">
        <v>50</v>
      </c>
      <c r="K6" s="19">
        <v>76</v>
      </c>
      <c r="L6" s="40">
        <f>G6*K6/1000</f>
        <v>3.3439999999999999</v>
      </c>
      <c r="M6" s="41">
        <f t="shared" ref="M6:M11" si="0">I6*K6/1000</f>
        <v>3.8</v>
      </c>
    </row>
    <row r="7" spans="1:13" ht="15">
      <c r="A7" s="240"/>
      <c r="B7" s="358"/>
      <c r="C7" s="359"/>
      <c r="D7" s="590"/>
      <c r="E7" s="590"/>
      <c r="F7" s="25" t="s">
        <v>21</v>
      </c>
      <c r="G7" s="42">
        <v>100</v>
      </c>
      <c r="H7" s="43">
        <v>100</v>
      </c>
      <c r="I7" s="42">
        <v>115</v>
      </c>
      <c r="J7" s="43">
        <v>115</v>
      </c>
      <c r="K7" s="16">
        <v>95</v>
      </c>
      <c r="L7" s="40">
        <f>G7*K7/1000</f>
        <v>9.5</v>
      </c>
      <c r="M7" s="44">
        <f t="shared" si="0"/>
        <v>10.925000000000001</v>
      </c>
    </row>
    <row r="8" spans="1:13" ht="15">
      <c r="A8" s="240"/>
      <c r="B8" s="358"/>
      <c r="C8" s="359"/>
      <c r="D8" s="590"/>
      <c r="E8" s="590"/>
      <c r="F8" s="24" t="s">
        <v>8</v>
      </c>
      <c r="G8" s="45">
        <v>60</v>
      </c>
      <c r="H8" s="45">
        <v>60</v>
      </c>
      <c r="I8" s="45">
        <v>71</v>
      </c>
      <c r="J8" s="45">
        <v>71</v>
      </c>
      <c r="K8" s="16"/>
      <c r="L8" s="40">
        <f t="shared" ref="L8:L11" si="1">G8*K8/1000</f>
        <v>0</v>
      </c>
      <c r="M8" s="44">
        <f t="shared" si="0"/>
        <v>0</v>
      </c>
    </row>
    <row r="9" spans="1:13" ht="15">
      <c r="A9" s="240"/>
      <c r="B9" s="358"/>
      <c r="C9" s="359"/>
      <c r="D9" s="590"/>
      <c r="E9" s="590"/>
      <c r="F9" s="25" t="s">
        <v>20</v>
      </c>
      <c r="G9" s="42">
        <v>6</v>
      </c>
      <c r="H9" s="43">
        <v>6</v>
      </c>
      <c r="I9" s="42">
        <v>7.2</v>
      </c>
      <c r="J9" s="43">
        <v>7.2</v>
      </c>
      <c r="K9" s="16">
        <v>100</v>
      </c>
      <c r="L9" s="40">
        <f t="shared" si="1"/>
        <v>0.6</v>
      </c>
      <c r="M9" s="44">
        <f t="shared" si="0"/>
        <v>0.72</v>
      </c>
    </row>
    <row r="10" spans="1:13" ht="15">
      <c r="A10" s="240"/>
      <c r="B10" s="287"/>
      <c r="C10" s="288"/>
      <c r="D10" s="590"/>
      <c r="E10" s="590"/>
      <c r="F10" s="25" t="s">
        <v>47</v>
      </c>
      <c r="G10" s="43">
        <v>0.5</v>
      </c>
      <c r="H10" s="43">
        <v>0.5</v>
      </c>
      <c r="I10" s="43">
        <v>0.5</v>
      </c>
      <c r="J10" s="43">
        <v>0.5</v>
      </c>
      <c r="K10" s="17">
        <v>25</v>
      </c>
      <c r="L10" s="40">
        <f t="shared" si="1"/>
        <v>1.2500000000000001E-2</v>
      </c>
      <c r="M10" s="44">
        <f t="shared" si="0"/>
        <v>1.2500000000000001E-2</v>
      </c>
    </row>
    <row r="11" spans="1:13" thickBot="1">
      <c r="A11" s="241"/>
      <c r="B11" s="289"/>
      <c r="C11" s="290"/>
      <c r="D11" s="591"/>
      <c r="E11" s="591"/>
      <c r="F11" s="25" t="s">
        <v>18</v>
      </c>
      <c r="G11" s="43">
        <v>5</v>
      </c>
      <c r="H11" s="43">
        <v>5</v>
      </c>
      <c r="I11" s="43">
        <v>5</v>
      </c>
      <c r="J11" s="43">
        <v>5</v>
      </c>
      <c r="K11" s="16">
        <v>900</v>
      </c>
      <c r="L11" s="40">
        <f t="shared" si="1"/>
        <v>4.5</v>
      </c>
      <c r="M11" s="46">
        <f t="shared" si="0"/>
        <v>4.5</v>
      </c>
    </row>
    <row r="12" spans="1:13" thickBot="1">
      <c r="A12" s="464"/>
      <c r="B12" s="592"/>
      <c r="C12" s="592"/>
      <c r="D12" s="592"/>
      <c r="E12" s="592"/>
      <c r="F12" s="592"/>
      <c r="G12" s="592"/>
      <c r="H12" s="592"/>
      <c r="I12" s="592"/>
      <c r="J12" s="592"/>
      <c r="K12" s="253"/>
      <c r="L12" s="47">
        <f>SUM(L6:L11)</f>
        <v>17.956499999999998</v>
      </c>
      <c r="M12" s="47">
        <f>SUM(M6:M11)</f>
        <v>19.957500000000003</v>
      </c>
    </row>
    <row r="13" spans="1:13" ht="25.5" customHeight="1">
      <c r="A13" s="239">
        <v>2</v>
      </c>
      <c r="B13" s="242" t="s">
        <v>41</v>
      </c>
      <c r="C13" s="243"/>
      <c r="D13" s="347">
        <v>200</v>
      </c>
      <c r="E13" s="347">
        <v>200</v>
      </c>
      <c r="F13" s="25" t="s">
        <v>15</v>
      </c>
      <c r="G13" s="43">
        <v>5</v>
      </c>
      <c r="H13" s="43">
        <v>5</v>
      </c>
      <c r="I13" s="43">
        <v>5</v>
      </c>
      <c r="J13" s="43">
        <v>5</v>
      </c>
      <c r="K13" s="17">
        <v>700</v>
      </c>
      <c r="L13" s="6">
        <f>G13*K13/1000</f>
        <v>3.5</v>
      </c>
      <c r="M13" s="48">
        <f>I13*K13/1000</f>
        <v>3.5</v>
      </c>
    </row>
    <row r="14" spans="1:13" ht="15" customHeight="1">
      <c r="A14" s="240"/>
      <c r="B14" s="244"/>
      <c r="C14" s="245"/>
      <c r="D14" s="357"/>
      <c r="E14" s="357"/>
      <c r="F14" s="25" t="s">
        <v>8</v>
      </c>
      <c r="G14" s="43">
        <v>120</v>
      </c>
      <c r="H14" s="43">
        <v>120</v>
      </c>
      <c r="I14" s="43">
        <v>120</v>
      </c>
      <c r="J14" s="43">
        <v>120</v>
      </c>
      <c r="K14" s="16"/>
      <c r="L14" s="40">
        <f>G14*K14/1000</f>
        <v>0</v>
      </c>
      <c r="M14" s="44">
        <f>I14*K14/1000</f>
        <v>0</v>
      </c>
    </row>
    <row r="15" spans="1:13" ht="16.5" customHeight="1">
      <c r="A15" s="240"/>
      <c r="B15" s="244"/>
      <c r="C15" s="245"/>
      <c r="D15" s="357"/>
      <c r="E15" s="357"/>
      <c r="F15" s="25" t="s">
        <v>20</v>
      </c>
      <c r="G15" s="43">
        <v>20</v>
      </c>
      <c r="H15" s="43">
        <v>20</v>
      </c>
      <c r="I15" s="43">
        <v>20</v>
      </c>
      <c r="J15" s="43">
        <v>20</v>
      </c>
      <c r="K15" s="16">
        <v>100</v>
      </c>
      <c r="L15" s="40">
        <f>G15*K15/1000</f>
        <v>2</v>
      </c>
      <c r="M15" s="41">
        <f>I15*K15/1000</f>
        <v>2</v>
      </c>
    </row>
    <row r="16" spans="1:13" thickBot="1">
      <c r="A16" s="241"/>
      <c r="B16" s="289"/>
      <c r="C16" s="290"/>
      <c r="D16" s="348"/>
      <c r="E16" s="348"/>
      <c r="F16" s="25" t="s">
        <v>21</v>
      </c>
      <c r="G16" s="43">
        <v>100</v>
      </c>
      <c r="H16" s="43">
        <v>100</v>
      </c>
      <c r="I16" s="43">
        <v>100</v>
      </c>
      <c r="J16" s="43">
        <v>100</v>
      </c>
      <c r="K16" s="16">
        <v>95</v>
      </c>
      <c r="L16" s="40">
        <f>G16*K16/1000</f>
        <v>9.5</v>
      </c>
      <c r="M16" s="44">
        <f>I16*K16/1000</f>
        <v>9.5</v>
      </c>
    </row>
    <row r="17" spans="1:13" ht="21.75" customHeight="1" thickBot="1">
      <c r="A17" s="251"/>
      <c r="B17" s="256"/>
      <c r="C17" s="256"/>
      <c r="D17" s="256"/>
      <c r="E17" s="256"/>
      <c r="F17" s="256"/>
      <c r="G17" s="256"/>
      <c r="H17" s="256"/>
      <c r="I17" s="256"/>
      <c r="J17" s="256"/>
      <c r="K17" s="253"/>
      <c r="L17" s="49">
        <f>SUM(L13:L16)</f>
        <v>15</v>
      </c>
      <c r="M17" s="49">
        <f>SUM(M13:M16)</f>
        <v>15</v>
      </c>
    </row>
    <row r="18" spans="1:13" ht="29.25" customHeight="1" thickBot="1">
      <c r="A18" s="50">
        <v>3</v>
      </c>
      <c r="B18" s="291" t="s">
        <v>0</v>
      </c>
      <c r="C18" s="291"/>
      <c r="D18" s="51">
        <v>30</v>
      </c>
      <c r="E18" s="51">
        <v>60</v>
      </c>
      <c r="F18" s="26" t="s">
        <v>0</v>
      </c>
      <c r="G18" s="52">
        <v>30</v>
      </c>
      <c r="H18" s="52">
        <v>30</v>
      </c>
      <c r="I18" s="52">
        <v>60</v>
      </c>
      <c r="J18" s="52">
        <v>60</v>
      </c>
      <c r="K18" s="16">
        <v>65</v>
      </c>
      <c r="L18" s="53">
        <f>G18*K18/1000</f>
        <v>1.95</v>
      </c>
      <c r="M18" s="54">
        <f>I18*K18/1000</f>
        <v>3.9</v>
      </c>
    </row>
    <row r="19" spans="1:13" thickBot="1">
      <c r="A19" s="277"/>
      <c r="B19" s="278"/>
      <c r="C19" s="278"/>
      <c r="D19" s="278"/>
      <c r="E19" s="278"/>
      <c r="F19" s="278"/>
      <c r="G19" s="278"/>
      <c r="H19" s="278"/>
      <c r="I19" s="278"/>
      <c r="J19" s="252"/>
      <c r="K19" s="253"/>
      <c r="L19" s="55">
        <f>SUM(L18)</f>
        <v>1.95</v>
      </c>
      <c r="M19" s="55">
        <f>SUM(M18)</f>
        <v>3.9</v>
      </c>
    </row>
    <row r="20" spans="1:13" ht="30.75" customHeight="1" thickBot="1">
      <c r="A20" s="50">
        <v>4</v>
      </c>
      <c r="B20" s="410" t="s">
        <v>142</v>
      </c>
      <c r="C20" s="411"/>
      <c r="D20" s="139">
        <v>5</v>
      </c>
      <c r="E20" s="139">
        <v>5</v>
      </c>
      <c r="F20" s="133" t="s">
        <v>18</v>
      </c>
      <c r="G20" s="136">
        <v>5</v>
      </c>
      <c r="H20" s="136">
        <v>5</v>
      </c>
      <c r="I20" s="136">
        <v>5</v>
      </c>
      <c r="J20" s="136">
        <v>5</v>
      </c>
      <c r="K20" s="135">
        <v>900</v>
      </c>
      <c r="L20" s="40">
        <f>G20*K20/1000</f>
        <v>4.5</v>
      </c>
      <c r="M20" s="46">
        <f>I20*K20/1000</f>
        <v>4.5</v>
      </c>
    </row>
    <row r="21" spans="1:13" thickBot="1">
      <c r="A21" s="395"/>
      <c r="B21" s="396"/>
      <c r="C21" s="396"/>
      <c r="D21" s="396"/>
      <c r="E21" s="396"/>
      <c r="F21" s="396"/>
      <c r="G21" s="396"/>
      <c r="H21" s="396"/>
      <c r="I21" s="396"/>
      <c r="J21" s="396"/>
      <c r="K21" s="397"/>
      <c r="L21" s="49">
        <f>SUM(L20)</f>
        <v>4.5</v>
      </c>
      <c r="M21" s="49">
        <f>SUM(M20)</f>
        <v>4.5</v>
      </c>
    </row>
    <row r="22" spans="1:13" ht="42" customHeight="1" thickBot="1">
      <c r="A22" s="151">
        <v>5</v>
      </c>
      <c r="B22" s="587" t="s">
        <v>28</v>
      </c>
      <c r="C22" s="588"/>
      <c r="D22" s="147">
        <v>15</v>
      </c>
      <c r="E22" s="147">
        <v>15</v>
      </c>
      <c r="F22" s="137" t="s">
        <v>28</v>
      </c>
      <c r="G22" s="136">
        <v>15</v>
      </c>
      <c r="H22" s="136">
        <v>15</v>
      </c>
      <c r="I22" s="136">
        <v>15</v>
      </c>
      <c r="J22" s="136">
        <v>15</v>
      </c>
      <c r="K22" s="134">
        <v>750</v>
      </c>
      <c r="L22" s="56">
        <f>G22*K22/1000</f>
        <v>11.25</v>
      </c>
      <c r="M22" s="57">
        <f>I22*K22/1000</f>
        <v>11.25</v>
      </c>
    </row>
    <row r="23" spans="1:13" thickBot="1">
      <c r="A23" s="334"/>
      <c r="B23" s="346"/>
      <c r="C23" s="346"/>
      <c r="D23" s="346"/>
      <c r="E23" s="346"/>
      <c r="F23" s="346"/>
      <c r="G23" s="346"/>
      <c r="H23" s="346"/>
      <c r="I23" s="346"/>
      <c r="J23" s="346"/>
      <c r="K23" s="336"/>
      <c r="L23" s="55">
        <f>SUM(L22)</f>
        <v>11.25</v>
      </c>
      <c r="M23" s="55">
        <f>SUM(M22)</f>
        <v>11.25</v>
      </c>
    </row>
    <row r="24" spans="1:13" ht="27" hidden="1" customHeight="1" thickBot="1">
      <c r="A24" s="160">
        <v>6</v>
      </c>
      <c r="B24" s="406" t="s">
        <v>147</v>
      </c>
      <c r="C24" s="407"/>
      <c r="D24" s="161">
        <v>120</v>
      </c>
      <c r="E24" s="161">
        <v>120</v>
      </c>
      <c r="F24" s="162" t="s">
        <v>39</v>
      </c>
      <c r="G24" s="163">
        <v>120</v>
      </c>
      <c r="H24" s="163">
        <v>120</v>
      </c>
      <c r="I24" s="163">
        <v>120</v>
      </c>
      <c r="J24" s="163">
        <v>120</v>
      </c>
      <c r="K24" s="164"/>
      <c r="L24" s="165">
        <f>G24*K24/1000</f>
        <v>0</v>
      </c>
      <c r="M24" s="144"/>
    </row>
    <row r="25" spans="1:13" ht="15.75" hidden="1" customHeight="1" thickBot="1">
      <c r="A25" s="334"/>
      <c r="B25" s="346"/>
      <c r="C25" s="346"/>
      <c r="D25" s="346"/>
      <c r="E25" s="346"/>
      <c r="F25" s="346"/>
      <c r="G25" s="346"/>
      <c r="H25" s="346"/>
      <c r="I25" s="346"/>
      <c r="J25" s="335"/>
      <c r="K25" s="336"/>
      <c r="L25" s="55">
        <f>SUM(L24)</f>
        <v>0</v>
      </c>
      <c r="M25" s="55">
        <f>SUM(M24)</f>
        <v>0</v>
      </c>
    </row>
    <row r="26" spans="1:13" s="4" customFormat="1" ht="21.75" customHeight="1" thickBot="1">
      <c r="A26" s="383"/>
      <c r="B26" s="384"/>
      <c r="C26" s="384"/>
      <c r="D26" s="384"/>
      <c r="E26" s="384"/>
      <c r="F26" s="384"/>
      <c r="G26" s="384"/>
      <c r="H26" s="384"/>
      <c r="I26" s="384"/>
      <c r="J26" s="593" t="s">
        <v>16</v>
      </c>
      <c r="K26" s="258"/>
      <c r="L26" s="58">
        <f>L12+L17+L19+L23+L21+L25</f>
        <v>50.656500000000001</v>
      </c>
      <c r="M26" s="59">
        <f>M12+M17+M19+M21+M23+M25</f>
        <v>54.607500000000002</v>
      </c>
    </row>
    <row r="27" spans="1:13" ht="15.75" customHeight="1" thickBot="1">
      <c r="A27" s="572" t="s">
        <v>116</v>
      </c>
      <c r="B27" s="573"/>
      <c r="C27" s="573"/>
      <c r="D27" s="573"/>
      <c r="E27" s="573" t="s">
        <v>25</v>
      </c>
      <c r="F27" s="573"/>
      <c r="G27" s="573"/>
      <c r="H27" s="573"/>
      <c r="I27" s="573"/>
      <c r="J27" s="573"/>
      <c r="K27" s="574"/>
      <c r="L27" s="574"/>
      <c r="M27" s="575"/>
    </row>
    <row r="28" spans="1:13" ht="39.75" customHeight="1" thickBot="1">
      <c r="A28" s="50">
        <v>1</v>
      </c>
      <c r="B28" s="495" t="s">
        <v>208</v>
      </c>
      <c r="C28" s="495"/>
      <c r="D28" s="60">
        <v>60</v>
      </c>
      <c r="E28" s="61">
        <v>100</v>
      </c>
      <c r="F28" s="28" t="s">
        <v>218</v>
      </c>
      <c r="G28" s="146">
        <v>70.8</v>
      </c>
      <c r="H28" s="146">
        <v>60</v>
      </c>
      <c r="I28" s="62">
        <v>118</v>
      </c>
      <c r="J28" s="146">
        <v>100</v>
      </c>
      <c r="K28" s="16">
        <v>190</v>
      </c>
      <c r="L28" s="14">
        <f>G28*K28/1000</f>
        <v>13.452</v>
      </c>
      <c r="M28" s="63">
        <f>I28*K28/1000</f>
        <v>22.42</v>
      </c>
    </row>
    <row r="29" spans="1:13" ht="15" customHeight="1" thickBot="1">
      <c r="A29" s="318"/>
      <c r="B29" s="252"/>
      <c r="C29" s="252"/>
      <c r="D29" s="252"/>
      <c r="E29" s="252"/>
      <c r="F29" s="252"/>
      <c r="G29" s="252"/>
      <c r="H29" s="252"/>
      <c r="I29" s="252"/>
      <c r="J29" s="252"/>
      <c r="K29" s="253"/>
      <c r="L29" s="13">
        <f>SUM(L28:L28)</f>
        <v>13.452</v>
      </c>
      <c r="M29" s="13">
        <f>SUM(M28:M28)</f>
        <v>22.42</v>
      </c>
    </row>
    <row r="30" spans="1:13" ht="27.75" customHeight="1">
      <c r="A30" s="239">
        <v>2</v>
      </c>
      <c r="B30" s="451" t="s">
        <v>143</v>
      </c>
      <c r="C30" s="452"/>
      <c r="D30" s="375">
        <v>250</v>
      </c>
      <c r="E30" s="375">
        <v>250</v>
      </c>
      <c r="F30" s="25" t="s">
        <v>177</v>
      </c>
      <c r="G30" s="8">
        <v>100</v>
      </c>
      <c r="H30" s="8">
        <v>75</v>
      </c>
      <c r="I30" s="8">
        <v>100</v>
      </c>
      <c r="J30" s="8">
        <v>75</v>
      </c>
      <c r="K30" s="16">
        <v>55</v>
      </c>
      <c r="L30" s="6">
        <f t="shared" ref="L30:L36" si="2">G30*K30/1000</f>
        <v>5.5</v>
      </c>
      <c r="M30" s="44">
        <f>K30*I30/1000</f>
        <v>5.5</v>
      </c>
    </row>
    <row r="31" spans="1:13" ht="15" customHeight="1">
      <c r="A31" s="240"/>
      <c r="B31" s="453"/>
      <c r="C31" s="454"/>
      <c r="D31" s="376"/>
      <c r="E31" s="376"/>
      <c r="F31" s="29" t="s">
        <v>19</v>
      </c>
      <c r="G31" s="64">
        <v>5</v>
      </c>
      <c r="H31" s="64">
        <v>5</v>
      </c>
      <c r="I31" s="64">
        <v>5</v>
      </c>
      <c r="J31" s="64">
        <v>5</v>
      </c>
      <c r="K31" s="19">
        <v>130</v>
      </c>
      <c r="L31" s="6">
        <f t="shared" si="2"/>
        <v>0.65</v>
      </c>
      <c r="M31" s="44">
        <f t="shared" ref="M31:M36" si="3">K31*I31/1000</f>
        <v>0.65</v>
      </c>
    </row>
    <row r="32" spans="1:13" ht="15" customHeight="1">
      <c r="A32" s="240"/>
      <c r="B32" s="287"/>
      <c r="C32" s="288"/>
      <c r="D32" s="376"/>
      <c r="E32" s="376"/>
      <c r="F32" s="30" t="s">
        <v>62</v>
      </c>
      <c r="G32" s="8">
        <v>12.5</v>
      </c>
      <c r="H32" s="8">
        <v>10</v>
      </c>
      <c r="I32" s="8">
        <v>12.5</v>
      </c>
      <c r="J32" s="8">
        <v>10</v>
      </c>
      <c r="K32" s="16">
        <v>50</v>
      </c>
      <c r="L32" s="6">
        <f t="shared" si="2"/>
        <v>0.625</v>
      </c>
      <c r="M32" s="44">
        <f t="shared" si="3"/>
        <v>0.625</v>
      </c>
    </row>
    <row r="33" spans="1:13" ht="15" customHeight="1">
      <c r="A33" s="240"/>
      <c r="B33" s="287"/>
      <c r="C33" s="288"/>
      <c r="D33" s="376"/>
      <c r="E33" s="376"/>
      <c r="F33" s="30" t="s">
        <v>178</v>
      </c>
      <c r="G33" s="8">
        <v>12</v>
      </c>
      <c r="H33" s="8">
        <v>10</v>
      </c>
      <c r="I33" s="8">
        <v>12</v>
      </c>
      <c r="J33" s="8">
        <v>10</v>
      </c>
      <c r="K33" s="16">
        <v>50</v>
      </c>
      <c r="L33" s="6">
        <f>G33*K33/1000</f>
        <v>0.6</v>
      </c>
      <c r="M33" s="44">
        <f t="shared" si="3"/>
        <v>0.6</v>
      </c>
    </row>
    <row r="34" spans="1:13" ht="15" customHeight="1">
      <c r="A34" s="240"/>
      <c r="B34" s="287"/>
      <c r="C34" s="288"/>
      <c r="D34" s="376"/>
      <c r="E34" s="376"/>
      <c r="F34" s="25" t="s">
        <v>5</v>
      </c>
      <c r="G34" s="8">
        <v>2.5</v>
      </c>
      <c r="H34" s="8">
        <v>2.5</v>
      </c>
      <c r="I34" s="8">
        <v>2.5</v>
      </c>
      <c r="J34" s="8">
        <v>2.5</v>
      </c>
      <c r="K34" s="16">
        <v>185</v>
      </c>
      <c r="L34" s="6">
        <f t="shared" si="2"/>
        <v>0.46250000000000002</v>
      </c>
      <c r="M34" s="44">
        <f t="shared" si="3"/>
        <v>0.46250000000000002</v>
      </c>
    </row>
    <row r="35" spans="1:13" ht="15" customHeight="1">
      <c r="A35" s="240"/>
      <c r="B35" s="287"/>
      <c r="C35" s="288"/>
      <c r="D35" s="376"/>
      <c r="E35" s="376"/>
      <c r="F35" s="25" t="s">
        <v>47</v>
      </c>
      <c r="G35" s="8">
        <v>1</v>
      </c>
      <c r="H35" s="8">
        <v>1</v>
      </c>
      <c r="I35" s="8">
        <v>1</v>
      </c>
      <c r="J35" s="8">
        <v>1</v>
      </c>
      <c r="K35" s="16">
        <v>25</v>
      </c>
      <c r="L35" s="6">
        <f t="shared" si="2"/>
        <v>2.5000000000000001E-2</v>
      </c>
      <c r="M35" s="44">
        <f t="shared" si="3"/>
        <v>2.5000000000000001E-2</v>
      </c>
    </row>
    <row r="36" spans="1:13" ht="15" customHeight="1" thickBot="1">
      <c r="A36" s="241"/>
      <c r="B36" s="289"/>
      <c r="C36" s="290"/>
      <c r="D36" s="377"/>
      <c r="E36" s="377"/>
      <c r="F36" s="24" t="s">
        <v>8</v>
      </c>
      <c r="G36" s="64">
        <v>187.5</v>
      </c>
      <c r="H36" s="64">
        <v>187.5</v>
      </c>
      <c r="I36" s="64">
        <v>187.5</v>
      </c>
      <c r="J36" s="64">
        <v>187.5</v>
      </c>
      <c r="K36" s="16"/>
      <c r="L36" s="6">
        <f t="shared" si="2"/>
        <v>0</v>
      </c>
      <c r="M36" s="44">
        <f t="shared" si="3"/>
        <v>0</v>
      </c>
    </row>
    <row r="37" spans="1:13" ht="15" customHeight="1" thickBot="1">
      <c r="A37" s="327"/>
      <c r="B37" s="256"/>
      <c r="C37" s="256"/>
      <c r="D37" s="256"/>
      <c r="E37" s="256"/>
      <c r="F37" s="256"/>
      <c r="G37" s="256"/>
      <c r="H37" s="256"/>
      <c r="I37" s="256"/>
      <c r="J37" s="256"/>
      <c r="K37" s="317"/>
      <c r="L37" s="12">
        <f>SUM(L30:L36)</f>
        <v>7.8625000000000007</v>
      </c>
      <c r="M37" s="12">
        <f>SUM(M30:M36)</f>
        <v>7.8625000000000007</v>
      </c>
    </row>
    <row r="38" spans="1:13" ht="15.75" customHeight="1">
      <c r="A38" s="239">
        <v>3</v>
      </c>
      <c r="B38" s="442" t="s">
        <v>144</v>
      </c>
      <c r="C38" s="443"/>
      <c r="D38" s="390">
        <v>90</v>
      </c>
      <c r="E38" s="390" t="s">
        <v>87</v>
      </c>
      <c r="F38" s="65" t="s">
        <v>50</v>
      </c>
      <c r="G38" s="66">
        <v>69.5</v>
      </c>
      <c r="H38" s="66">
        <v>66.599999999999994</v>
      </c>
      <c r="I38" s="67">
        <v>77.239999999999995</v>
      </c>
      <c r="J38" s="68">
        <v>74</v>
      </c>
      <c r="K38" s="229">
        <v>720</v>
      </c>
      <c r="L38" s="14">
        <f t="shared" ref="L38:L43" si="4">G38*K38/1000</f>
        <v>50.04</v>
      </c>
      <c r="M38" s="69">
        <f>I38*K38/1000</f>
        <v>55.612799999999993</v>
      </c>
    </row>
    <row r="39" spans="1:13" ht="20.25" customHeight="1">
      <c r="A39" s="240"/>
      <c r="B39" s="444"/>
      <c r="C39" s="445"/>
      <c r="D39" s="391"/>
      <c r="E39" s="391"/>
      <c r="F39" s="28" t="s">
        <v>0</v>
      </c>
      <c r="G39" s="146">
        <v>16.2</v>
      </c>
      <c r="H39" s="146">
        <v>16.2</v>
      </c>
      <c r="I39" s="62">
        <v>18</v>
      </c>
      <c r="J39" s="70">
        <v>18</v>
      </c>
      <c r="K39" s="16">
        <v>65</v>
      </c>
      <c r="L39" s="14">
        <f t="shared" si="4"/>
        <v>1.0529999999999999</v>
      </c>
      <c r="M39" s="69">
        <f>I39*K39/1000</f>
        <v>1.17</v>
      </c>
    </row>
    <row r="40" spans="1:13" ht="15" customHeight="1">
      <c r="A40" s="240"/>
      <c r="B40" s="444"/>
      <c r="C40" s="445"/>
      <c r="D40" s="391"/>
      <c r="E40" s="391"/>
      <c r="F40" s="28" t="s">
        <v>21</v>
      </c>
      <c r="G40" s="146">
        <v>21.6</v>
      </c>
      <c r="H40" s="146">
        <v>21.6</v>
      </c>
      <c r="I40" s="62">
        <v>24</v>
      </c>
      <c r="J40" s="70">
        <v>24</v>
      </c>
      <c r="K40" s="16">
        <v>95</v>
      </c>
      <c r="L40" s="14">
        <f t="shared" si="4"/>
        <v>2.052</v>
      </c>
      <c r="M40" s="71">
        <f>I40*K40/1000</f>
        <v>2.2799999999999998</v>
      </c>
    </row>
    <row r="41" spans="1:13" ht="18.75" customHeight="1">
      <c r="A41" s="240"/>
      <c r="B41" s="287"/>
      <c r="C41" s="288"/>
      <c r="D41" s="391"/>
      <c r="E41" s="391"/>
      <c r="F41" s="28" t="s">
        <v>49</v>
      </c>
      <c r="G41" s="146">
        <v>9</v>
      </c>
      <c r="H41" s="146">
        <v>9</v>
      </c>
      <c r="I41" s="62">
        <v>10</v>
      </c>
      <c r="J41" s="70">
        <v>10</v>
      </c>
      <c r="K41" s="16">
        <v>90</v>
      </c>
      <c r="L41" s="14">
        <f>G41*K41/1000</f>
        <v>0.81</v>
      </c>
      <c r="M41" s="71">
        <f>I41*K41/1000</f>
        <v>0.9</v>
      </c>
    </row>
    <row r="42" spans="1:13" ht="21" customHeight="1">
      <c r="A42" s="240"/>
      <c r="B42" s="287"/>
      <c r="C42" s="288"/>
      <c r="D42" s="391"/>
      <c r="E42" s="391"/>
      <c r="F42" s="28" t="s">
        <v>5</v>
      </c>
      <c r="G42" s="146">
        <v>5.4</v>
      </c>
      <c r="H42" s="146">
        <v>5.4</v>
      </c>
      <c r="I42" s="62">
        <v>6</v>
      </c>
      <c r="J42" s="70">
        <v>6</v>
      </c>
      <c r="K42" s="16">
        <v>185</v>
      </c>
      <c r="L42" s="14">
        <f t="shared" si="4"/>
        <v>0.99900000000000011</v>
      </c>
      <c r="M42" s="71">
        <f>I42*K42/1000</f>
        <v>1.1100000000000001</v>
      </c>
    </row>
    <row r="43" spans="1:13" thickBot="1">
      <c r="A43" s="241"/>
      <c r="B43" s="289"/>
      <c r="C43" s="290"/>
      <c r="D43" s="392"/>
      <c r="E43" s="392"/>
      <c r="F43" s="26" t="s">
        <v>47</v>
      </c>
      <c r="G43" s="60">
        <v>0.5</v>
      </c>
      <c r="H43" s="60">
        <v>0.5</v>
      </c>
      <c r="I43" s="72">
        <v>0.5</v>
      </c>
      <c r="J43" s="72">
        <v>0.5</v>
      </c>
      <c r="K43" s="17">
        <v>25</v>
      </c>
      <c r="L43" s="14">
        <f t="shared" si="4"/>
        <v>1.2500000000000001E-2</v>
      </c>
      <c r="M43" s="71">
        <f>J43*K43/1000</f>
        <v>1.2500000000000001E-2</v>
      </c>
    </row>
    <row r="44" spans="1:13" ht="16.5" thickBot="1">
      <c r="A44" s="318"/>
      <c r="B44" s="252"/>
      <c r="C44" s="252"/>
      <c r="D44" s="252"/>
      <c r="E44" s="252"/>
      <c r="F44" s="252"/>
      <c r="G44" s="252"/>
      <c r="H44" s="252"/>
      <c r="I44" s="252"/>
      <c r="J44" s="252"/>
      <c r="K44" s="255"/>
      <c r="L44" s="13">
        <f>SUM(L38:L43)</f>
        <v>54.966500000000003</v>
      </c>
      <c r="M44" s="13">
        <f>SUM(M38:M43)</f>
        <v>61.085299999999997</v>
      </c>
    </row>
    <row r="45" spans="1:13" ht="21" customHeight="1">
      <c r="A45" s="239">
        <v>4</v>
      </c>
      <c r="B45" s="341" t="s">
        <v>146</v>
      </c>
      <c r="C45" s="342"/>
      <c r="D45" s="476" t="s">
        <v>97</v>
      </c>
      <c r="E45" s="440" t="s">
        <v>98</v>
      </c>
      <c r="F45" s="25" t="s">
        <v>43</v>
      </c>
      <c r="G45" s="73">
        <v>52.5</v>
      </c>
      <c r="H45" s="73">
        <v>52.5</v>
      </c>
      <c r="I45" s="8">
        <v>62</v>
      </c>
      <c r="J45" s="8">
        <v>62</v>
      </c>
      <c r="K45" s="19">
        <v>65</v>
      </c>
      <c r="L45" s="6">
        <f>G45*K45/1000</f>
        <v>3.4125000000000001</v>
      </c>
      <c r="M45" s="74">
        <f>I45*K45/1000</f>
        <v>4.03</v>
      </c>
    </row>
    <row r="46" spans="1:13" ht="15.75" customHeight="1">
      <c r="A46" s="240"/>
      <c r="B46" s="322"/>
      <c r="C46" s="323"/>
      <c r="D46" s="477"/>
      <c r="E46" s="324"/>
      <c r="F46" s="25" t="s">
        <v>47</v>
      </c>
      <c r="G46" s="73">
        <v>1</v>
      </c>
      <c r="H46" s="73">
        <v>1</v>
      </c>
      <c r="I46" s="8">
        <v>1</v>
      </c>
      <c r="J46" s="8">
        <v>1</v>
      </c>
      <c r="K46" s="16">
        <v>25</v>
      </c>
      <c r="L46" s="6">
        <f>G46*K46/1000</f>
        <v>2.5000000000000001E-2</v>
      </c>
      <c r="M46" s="75">
        <f>J46*K46/1000</f>
        <v>2.5000000000000001E-2</v>
      </c>
    </row>
    <row r="47" spans="1:13" thickBot="1">
      <c r="A47" s="241"/>
      <c r="B47" s="488"/>
      <c r="C47" s="489"/>
      <c r="D47" s="478"/>
      <c r="E47" s="441"/>
      <c r="F47" s="25" t="s">
        <v>18</v>
      </c>
      <c r="G47" s="73">
        <v>5</v>
      </c>
      <c r="H47" s="73">
        <v>5</v>
      </c>
      <c r="I47" s="8">
        <v>5</v>
      </c>
      <c r="J47" s="8">
        <v>5</v>
      </c>
      <c r="K47" s="16">
        <v>900</v>
      </c>
      <c r="L47" s="6">
        <f>G47*K47/1000</f>
        <v>4.5</v>
      </c>
      <c r="M47" s="76">
        <f>I47*K47/1000</f>
        <v>4.5</v>
      </c>
    </row>
    <row r="48" spans="1:13" thickBot="1">
      <c r="A48" s="319"/>
      <c r="B48" s="256"/>
      <c r="C48" s="256"/>
      <c r="D48" s="256"/>
      <c r="E48" s="256"/>
      <c r="F48" s="256"/>
      <c r="G48" s="256"/>
      <c r="H48" s="256"/>
      <c r="I48" s="256"/>
      <c r="J48" s="256"/>
      <c r="K48" s="18"/>
      <c r="L48" s="77">
        <f>SUM(L45:L47)</f>
        <v>7.9375</v>
      </c>
      <c r="M48" s="77">
        <f>SUM(M45:M47)</f>
        <v>8.5549999999999997</v>
      </c>
    </row>
    <row r="49" spans="1:13" ht="25.5" customHeight="1" thickBot="1">
      <c r="A49" s="151">
        <v>5</v>
      </c>
      <c r="B49" s="291" t="s">
        <v>133</v>
      </c>
      <c r="C49" s="291"/>
      <c r="D49" s="155">
        <v>20</v>
      </c>
      <c r="E49" s="155">
        <v>20</v>
      </c>
      <c r="F49" s="26" t="s">
        <v>0</v>
      </c>
      <c r="G49" s="78">
        <v>20</v>
      </c>
      <c r="H49" s="78">
        <v>20</v>
      </c>
      <c r="I49" s="78">
        <v>20</v>
      </c>
      <c r="J49" s="78">
        <v>20</v>
      </c>
      <c r="K49" s="16">
        <v>65</v>
      </c>
      <c r="L49" s="14">
        <f>G49*K49/1000</f>
        <v>1.3</v>
      </c>
      <c r="M49" s="57">
        <f>I49*K49/1000</f>
        <v>1.3</v>
      </c>
    </row>
    <row r="50" spans="1:13" thickBot="1">
      <c r="A50" s="337"/>
      <c r="B50" s="338"/>
      <c r="C50" s="338"/>
      <c r="D50" s="338"/>
      <c r="E50" s="338"/>
      <c r="F50" s="338"/>
      <c r="G50" s="338"/>
      <c r="H50" s="338"/>
      <c r="I50" s="338"/>
      <c r="J50" s="252"/>
      <c r="K50" s="317"/>
      <c r="L50" s="13">
        <f>SUM(L49)</f>
        <v>1.3</v>
      </c>
      <c r="M50" s="13">
        <f>SUM(M49)</f>
        <v>1.3</v>
      </c>
    </row>
    <row r="51" spans="1:13" ht="27" customHeight="1" thickBot="1">
      <c r="A51" s="151">
        <v>6</v>
      </c>
      <c r="B51" s="291" t="s">
        <v>134</v>
      </c>
      <c r="C51" s="291"/>
      <c r="D51" s="155">
        <v>30</v>
      </c>
      <c r="E51" s="155">
        <v>30</v>
      </c>
      <c r="F51" s="27" t="s">
        <v>86</v>
      </c>
      <c r="G51" s="78">
        <v>30</v>
      </c>
      <c r="H51" s="78">
        <v>30</v>
      </c>
      <c r="I51" s="78">
        <v>30</v>
      </c>
      <c r="J51" s="78">
        <v>30</v>
      </c>
      <c r="K51" s="16">
        <v>65</v>
      </c>
      <c r="L51" s="14">
        <f>G51*K51/1000</f>
        <v>1.95</v>
      </c>
      <c r="M51" s="57">
        <f>I51*K51/1000</f>
        <v>1.95</v>
      </c>
    </row>
    <row r="52" spans="1:13" thickBot="1">
      <c r="A52" s="337"/>
      <c r="B52" s="338"/>
      <c r="C52" s="338"/>
      <c r="D52" s="338"/>
      <c r="E52" s="338"/>
      <c r="F52" s="338"/>
      <c r="G52" s="338"/>
      <c r="H52" s="338"/>
      <c r="I52" s="338"/>
      <c r="J52" s="252"/>
      <c r="K52" s="317"/>
      <c r="L52" s="13">
        <f>SUM(L51)</f>
        <v>1.95</v>
      </c>
      <c r="M52" s="13">
        <f>SUM(M51)</f>
        <v>1.95</v>
      </c>
    </row>
    <row r="53" spans="1:13" ht="20.25" customHeight="1">
      <c r="A53" s="239">
        <v>7</v>
      </c>
      <c r="B53" s="360" t="s">
        <v>145</v>
      </c>
      <c r="C53" s="361"/>
      <c r="D53" s="364">
        <v>200</v>
      </c>
      <c r="E53" s="364">
        <v>200</v>
      </c>
      <c r="F53" s="26" t="s">
        <v>53</v>
      </c>
      <c r="G53" s="72">
        <v>20</v>
      </c>
      <c r="H53" s="72">
        <v>20</v>
      </c>
      <c r="I53" s="72">
        <v>20</v>
      </c>
      <c r="J53" s="72">
        <v>20</v>
      </c>
      <c r="K53" s="16">
        <v>160</v>
      </c>
      <c r="L53" s="14">
        <f>G53*K53/1000</f>
        <v>3.2</v>
      </c>
      <c r="M53" s="63">
        <f>I53*K53/1000</f>
        <v>3.2</v>
      </c>
    </row>
    <row r="54" spans="1:13" ht="18" customHeight="1">
      <c r="A54" s="240"/>
      <c r="B54" s="362"/>
      <c r="C54" s="363"/>
      <c r="D54" s="365"/>
      <c r="E54" s="365"/>
      <c r="F54" s="79" t="s">
        <v>20</v>
      </c>
      <c r="G54" s="62">
        <v>20</v>
      </c>
      <c r="H54" s="80">
        <v>20</v>
      </c>
      <c r="I54" s="62">
        <v>20</v>
      </c>
      <c r="J54" s="80">
        <v>20</v>
      </c>
      <c r="K54" s="16">
        <v>100</v>
      </c>
      <c r="L54" s="14">
        <f>G54*K54/1000</f>
        <v>2</v>
      </c>
      <c r="M54" s="54">
        <f>I54*K54/1000</f>
        <v>2</v>
      </c>
    </row>
    <row r="55" spans="1:13" ht="21.75" customHeight="1">
      <c r="A55" s="240"/>
      <c r="B55" s="287"/>
      <c r="C55" s="288"/>
      <c r="D55" s="365"/>
      <c r="E55" s="365"/>
      <c r="F55" s="27" t="s">
        <v>40</v>
      </c>
      <c r="G55" s="78">
        <v>0.2</v>
      </c>
      <c r="H55" s="78">
        <v>0.2</v>
      </c>
      <c r="I55" s="78">
        <v>0.2</v>
      </c>
      <c r="J55" s="78">
        <v>0.2</v>
      </c>
      <c r="K55" s="16">
        <v>770</v>
      </c>
      <c r="L55" s="14">
        <f>G55*K55/1000</f>
        <v>0.154</v>
      </c>
      <c r="M55" s="81">
        <f>I55*K55/1000</f>
        <v>0.154</v>
      </c>
    </row>
    <row r="56" spans="1:13" ht="26.25" customHeight="1" thickBot="1">
      <c r="A56" s="241"/>
      <c r="B56" s="289"/>
      <c r="C56" s="290"/>
      <c r="D56" s="366"/>
      <c r="E56" s="366"/>
      <c r="F56" s="27" t="s">
        <v>8</v>
      </c>
      <c r="G56" s="78">
        <v>200</v>
      </c>
      <c r="H56" s="78">
        <v>200</v>
      </c>
      <c r="I56" s="78">
        <v>200</v>
      </c>
      <c r="J56" s="78">
        <v>200</v>
      </c>
      <c r="K56" s="16"/>
      <c r="L56" s="14">
        <f>G56*K56/1000</f>
        <v>0</v>
      </c>
      <c r="M56" s="81">
        <f>I56*K56/1000</f>
        <v>0</v>
      </c>
    </row>
    <row r="57" spans="1:13" ht="16.5" thickBot="1">
      <c r="A57" s="339"/>
      <c r="B57" s="393"/>
      <c r="C57" s="393"/>
      <c r="D57" s="393"/>
      <c r="E57" s="393"/>
      <c r="F57" s="393"/>
      <c r="G57" s="393"/>
      <c r="H57" s="393"/>
      <c r="I57" s="393"/>
      <c r="J57" s="393"/>
      <c r="K57" s="394"/>
      <c r="L57" s="13">
        <f>SUM(L53:L56)</f>
        <v>5.3540000000000001</v>
      </c>
      <c r="M57" s="82">
        <f>SUM(M53:M56)</f>
        <v>5.3540000000000001</v>
      </c>
    </row>
    <row r="58" spans="1:13" s="4" customFormat="1" ht="21.75" customHeight="1" thickBot="1">
      <c r="A58" s="383"/>
      <c r="B58" s="384"/>
      <c r="C58" s="384"/>
      <c r="D58" s="384"/>
      <c r="E58" s="384"/>
      <c r="F58" s="384"/>
      <c r="G58" s="384"/>
      <c r="H58" s="384"/>
      <c r="I58" s="385"/>
      <c r="J58" s="257" t="s">
        <v>16</v>
      </c>
      <c r="K58" s="258"/>
      <c r="L58" s="58">
        <f>L29+L37+L44+L48+L50+L52+L57</f>
        <v>92.822500000000005</v>
      </c>
      <c r="M58" s="58">
        <f>M29+M37+M44+M48+M50+M52+M57</f>
        <v>108.52679999999999</v>
      </c>
    </row>
    <row r="59" spans="1:13" ht="26.25" customHeight="1" thickBot="1">
      <c r="A59" s="248"/>
      <c r="B59" s="249"/>
      <c r="C59" s="249"/>
      <c r="D59" s="249"/>
      <c r="E59" s="249"/>
      <c r="F59" s="249"/>
      <c r="G59" s="249"/>
      <c r="H59" s="249"/>
      <c r="I59" s="250"/>
      <c r="J59" s="325" t="s">
        <v>126</v>
      </c>
      <c r="K59" s="326"/>
      <c r="L59" s="83">
        <f>L26+L58</f>
        <v>143.47900000000001</v>
      </c>
      <c r="M59" s="83">
        <f>M26+M58</f>
        <v>163.1343</v>
      </c>
    </row>
    <row r="60" spans="1:13" ht="15.75" customHeight="1" thickBot="1">
      <c r="A60" s="455" t="s">
        <v>30</v>
      </c>
      <c r="B60" s="456"/>
      <c r="C60" s="456"/>
      <c r="D60" s="456"/>
      <c r="E60" s="456"/>
      <c r="F60" s="456"/>
      <c r="G60" s="456"/>
      <c r="H60" s="456"/>
      <c r="I60" s="456"/>
      <c r="J60" s="456"/>
      <c r="K60" s="419"/>
      <c r="L60" s="419"/>
      <c r="M60" s="420"/>
    </row>
    <row r="61" spans="1:13" ht="15" customHeight="1">
      <c r="A61" s="236">
        <v>1</v>
      </c>
      <c r="B61" s="283" t="s">
        <v>127</v>
      </c>
      <c r="C61" s="284"/>
      <c r="D61" s="554" t="s">
        <v>135</v>
      </c>
      <c r="E61" s="554" t="s">
        <v>138</v>
      </c>
      <c r="F61" s="25" t="s">
        <v>84</v>
      </c>
      <c r="G61" s="73">
        <v>172.8</v>
      </c>
      <c r="H61" s="73">
        <v>122.4</v>
      </c>
      <c r="I61" s="8">
        <v>182</v>
      </c>
      <c r="J61" s="8">
        <v>136</v>
      </c>
      <c r="K61" s="229">
        <v>270</v>
      </c>
      <c r="L61" s="6">
        <f>G61*K61/1000</f>
        <v>46.655999999999999</v>
      </c>
      <c r="M61" s="84">
        <f t="shared" ref="M61:M66" si="5">I61*K61/1000</f>
        <v>49.14</v>
      </c>
    </row>
    <row r="62" spans="1:13" ht="15" customHeight="1">
      <c r="A62" s="240"/>
      <c r="B62" s="285"/>
      <c r="C62" s="286"/>
      <c r="D62" s="555"/>
      <c r="E62" s="555"/>
      <c r="F62" s="30" t="s">
        <v>5</v>
      </c>
      <c r="G62" s="85">
        <v>12.6</v>
      </c>
      <c r="H62" s="85">
        <v>12.6</v>
      </c>
      <c r="I62" s="8">
        <v>14</v>
      </c>
      <c r="J62" s="8">
        <v>14</v>
      </c>
      <c r="K62" s="16">
        <v>185</v>
      </c>
      <c r="L62" s="6">
        <f t="shared" ref="L62:L67" si="6">G62*K62/1000</f>
        <v>2.331</v>
      </c>
      <c r="M62" s="44">
        <f t="shared" si="5"/>
        <v>2.59</v>
      </c>
    </row>
    <row r="63" spans="1:13" ht="15" customHeight="1">
      <c r="A63" s="240"/>
      <c r="B63" s="285"/>
      <c r="C63" s="286"/>
      <c r="D63" s="555"/>
      <c r="E63" s="555"/>
      <c r="F63" s="30" t="s">
        <v>78</v>
      </c>
      <c r="G63" s="85">
        <v>15</v>
      </c>
      <c r="H63" s="85">
        <v>12.6</v>
      </c>
      <c r="I63" s="8">
        <v>16.670000000000002</v>
      </c>
      <c r="J63" s="85">
        <v>14</v>
      </c>
      <c r="K63" s="16">
        <v>50</v>
      </c>
      <c r="L63" s="6">
        <f t="shared" si="6"/>
        <v>0.75</v>
      </c>
      <c r="M63" s="41">
        <f t="shared" si="5"/>
        <v>0.83350000000000013</v>
      </c>
    </row>
    <row r="64" spans="1:13" ht="15">
      <c r="A64" s="240"/>
      <c r="B64" s="287"/>
      <c r="C64" s="288"/>
      <c r="D64" s="555"/>
      <c r="E64" s="555"/>
      <c r="F64" s="30" t="s">
        <v>79</v>
      </c>
      <c r="G64" s="85">
        <v>18</v>
      </c>
      <c r="H64" s="85">
        <v>14.4</v>
      </c>
      <c r="I64" s="8">
        <v>20</v>
      </c>
      <c r="J64" s="8">
        <v>16</v>
      </c>
      <c r="K64" s="16">
        <v>50</v>
      </c>
      <c r="L64" s="6">
        <f t="shared" si="6"/>
        <v>0.9</v>
      </c>
      <c r="M64" s="41">
        <f t="shared" si="5"/>
        <v>1</v>
      </c>
    </row>
    <row r="65" spans="1:15" ht="30.75" customHeight="1">
      <c r="A65" s="240"/>
      <c r="B65" s="287"/>
      <c r="C65" s="288"/>
      <c r="D65" s="555"/>
      <c r="E65" s="555"/>
      <c r="F65" s="25" t="s">
        <v>179</v>
      </c>
      <c r="G65" s="73">
        <v>4.32</v>
      </c>
      <c r="H65" s="73">
        <v>4.32</v>
      </c>
      <c r="I65" s="73">
        <v>4.8</v>
      </c>
      <c r="J65" s="73">
        <v>4.8</v>
      </c>
      <c r="K65" s="15">
        <v>180</v>
      </c>
      <c r="L65" s="6">
        <f t="shared" si="6"/>
        <v>0.77760000000000007</v>
      </c>
      <c r="M65" s="44">
        <f t="shared" si="5"/>
        <v>0.86399999999999999</v>
      </c>
    </row>
    <row r="66" spans="1:15" ht="15">
      <c r="A66" s="240"/>
      <c r="B66" s="287"/>
      <c r="C66" s="288"/>
      <c r="D66" s="555"/>
      <c r="E66" s="555"/>
      <c r="F66" s="29" t="s">
        <v>19</v>
      </c>
      <c r="G66" s="64">
        <v>63</v>
      </c>
      <c r="H66" s="64">
        <v>63</v>
      </c>
      <c r="I66" s="64">
        <v>70</v>
      </c>
      <c r="J66" s="64">
        <v>70</v>
      </c>
      <c r="K66" s="16">
        <v>120</v>
      </c>
      <c r="L66" s="6">
        <f t="shared" si="6"/>
        <v>7.56</v>
      </c>
      <c r="M66" s="44">
        <f t="shared" si="5"/>
        <v>8.4</v>
      </c>
    </row>
    <row r="67" spans="1:15" ht="20.25" customHeight="1" thickBot="1">
      <c r="A67" s="241"/>
      <c r="B67" s="289"/>
      <c r="C67" s="290"/>
      <c r="D67" s="556"/>
      <c r="E67" s="556"/>
      <c r="F67" s="25" t="s">
        <v>47</v>
      </c>
      <c r="G67" s="8">
        <v>1</v>
      </c>
      <c r="H67" s="8">
        <v>1</v>
      </c>
      <c r="I67" s="8">
        <v>1</v>
      </c>
      <c r="J67" s="8">
        <v>1</v>
      </c>
      <c r="K67" s="16">
        <v>25</v>
      </c>
      <c r="L67" s="6">
        <f t="shared" si="6"/>
        <v>2.5000000000000001E-2</v>
      </c>
      <c r="M67" s="44">
        <f>J67*K67/1000</f>
        <v>2.5000000000000001E-2</v>
      </c>
    </row>
    <row r="68" spans="1:15" thickBot="1">
      <c r="A68" s="328"/>
      <c r="B68" s="252"/>
      <c r="C68" s="252"/>
      <c r="D68" s="252"/>
      <c r="E68" s="252"/>
      <c r="F68" s="252"/>
      <c r="G68" s="252"/>
      <c r="H68" s="252"/>
      <c r="I68" s="252"/>
      <c r="J68" s="252"/>
      <c r="K68" s="253"/>
      <c r="L68" s="86">
        <f>SUM(L61:L67)</f>
        <v>58.999600000000001</v>
      </c>
      <c r="M68" s="86">
        <f>SUM(M61:M67)</f>
        <v>62.852499999999999</v>
      </c>
    </row>
    <row r="69" spans="1:15" ht="27.75" customHeight="1">
      <c r="A69" s="239">
        <v>2</v>
      </c>
      <c r="B69" s="271" t="s">
        <v>169</v>
      </c>
      <c r="C69" s="272"/>
      <c r="D69" s="275">
        <v>200</v>
      </c>
      <c r="E69" s="275">
        <v>200</v>
      </c>
      <c r="F69" s="26" t="s">
        <v>6</v>
      </c>
      <c r="G69" s="52">
        <v>15</v>
      </c>
      <c r="H69" s="52">
        <v>15</v>
      </c>
      <c r="I69" s="52">
        <v>15</v>
      </c>
      <c r="J69" s="52">
        <v>15</v>
      </c>
      <c r="K69" s="16">
        <v>100</v>
      </c>
      <c r="L69" s="53">
        <f>G69*K69/1000</f>
        <v>1.5</v>
      </c>
      <c r="M69" s="63">
        <f>I69*K69/1000</f>
        <v>1.5</v>
      </c>
    </row>
    <row r="70" spans="1:15" ht="15">
      <c r="A70" s="240"/>
      <c r="B70" s="273"/>
      <c r="C70" s="274"/>
      <c r="D70" s="276"/>
      <c r="E70" s="276"/>
      <c r="F70" s="27" t="s">
        <v>8</v>
      </c>
      <c r="G70" s="87">
        <v>150</v>
      </c>
      <c r="H70" s="87">
        <v>150</v>
      </c>
      <c r="I70" s="87">
        <v>150</v>
      </c>
      <c r="J70" s="87">
        <v>150</v>
      </c>
      <c r="K70" s="16"/>
      <c r="L70" s="53">
        <f>G70*K70/1000</f>
        <v>0</v>
      </c>
      <c r="M70" s="81">
        <f>I70*K70/1000</f>
        <v>0</v>
      </c>
    </row>
    <row r="71" spans="1:15" ht="32.25" customHeight="1">
      <c r="A71" s="240"/>
      <c r="B71" s="413" t="s">
        <v>9</v>
      </c>
      <c r="C71" s="414"/>
      <c r="D71" s="415" t="s">
        <v>10</v>
      </c>
      <c r="E71" s="415" t="s">
        <v>10</v>
      </c>
      <c r="F71" s="26" t="s">
        <v>46</v>
      </c>
      <c r="G71" s="52">
        <v>0.5</v>
      </c>
      <c r="H71" s="52">
        <v>0.5</v>
      </c>
      <c r="I71" s="52">
        <v>0.5</v>
      </c>
      <c r="J71" s="52">
        <v>0.5</v>
      </c>
      <c r="K71" s="16">
        <v>880</v>
      </c>
      <c r="L71" s="53">
        <f>G71*K71/1000</f>
        <v>0.44</v>
      </c>
      <c r="M71" s="81">
        <f>I71*K71/1000</f>
        <v>0.44</v>
      </c>
    </row>
    <row r="72" spans="1:15" thickBot="1">
      <c r="A72" s="241"/>
      <c r="B72" s="289"/>
      <c r="C72" s="290"/>
      <c r="D72" s="382"/>
      <c r="E72" s="382"/>
      <c r="F72" s="27" t="s">
        <v>8</v>
      </c>
      <c r="G72" s="87">
        <v>54</v>
      </c>
      <c r="H72" s="87">
        <v>54</v>
      </c>
      <c r="I72" s="87">
        <v>54</v>
      </c>
      <c r="J72" s="87">
        <v>54</v>
      </c>
      <c r="K72" s="16"/>
      <c r="L72" s="53">
        <f>G72*K72/1000</f>
        <v>0</v>
      </c>
      <c r="M72" s="81">
        <f>I72*K72/1000</f>
        <v>0</v>
      </c>
    </row>
    <row r="73" spans="1:15" thickBot="1">
      <c r="A73" s="328"/>
      <c r="B73" s="252"/>
      <c r="C73" s="252"/>
      <c r="D73" s="252"/>
      <c r="E73" s="252"/>
      <c r="F73" s="252"/>
      <c r="G73" s="252"/>
      <c r="H73" s="252"/>
      <c r="I73" s="252"/>
      <c r="J73" s="252"/>
      <c r="K73" s="253"/>
      <c r="L73" s="55">
        <f>SUM(L69:L72)</f>
        <v>1.94</v>
      </c>
      <c r="M73" s="55">
        <f>SUM(M69:M72)</f>
        <v>1.94</v>
      </c>
    </row>
    <row r="74" spans="1:15" ht="24.75" customHeight="1" thickBot="1">
      <c r="A74" s="50">
        <v>3</v>
      </c>
      <c r="B74" s="402" t="s">
        <v>0</v>
      </c>
      <c r="C74" s="402"/>
      <c r="D74" s="139">
        <v>30</v>
      </c>
      <c r="E74" s="139">
        <v>30</v>
      </c>
      <c r="F74" s="133" t="s">
        <v>0</v>
      </c>
      <c r="G74" s="136">
        <v>30</v>
      </c>
      <c r="H74" s="136">
        <v>30</v>
      </c>
      <c r="I74" s="136">
        <v>30</v>
      </c>
      <c r="J74" s="136">
        <v>30</v>
      </c>
      <c r="K74" s="135">
        <v>65</v>
      </c>
      <c r="L74" s="204">
        <f>G74*K74/1000</f>
        <v>1.95</v>
      </c>
      <c r="M74" s="203">
        <f>I74*K74/1000</f>
        <v>1.95</v>
      </c>
      <c r="N74" s="3"/>
      <c r="O74" s="3"/>
    </row>
    <row r="75" spans="1:15" thickBot="1">
      <c r="A75" s="395"/>
      <c r="B75" s="396"/>
      <c r="C75" s="396"/>
      <c r="D75" s="396"/>
      <c r="E75" s="396"/>
      <c r="F75" s="396"/>
      <c r="G75" s="396"/>
      <c r="H75" s="396"/>
      <c r="I75" s="396"/>
      <c r="J75" s="293"/>
      <c r="K75" s="397"/>
      <c r="L75" s="118">
        <f>SUM(L74)</f>
        <v>1.95</v>
      </c>
      <c r="M75" s="118">
        <f>SUM(M74)</f>
        <v>1.95</v>
      </c>
      <c r="N75" s="3"/>
      <c r="O75" s="3"/>
    </row>
    <row r="76" spans="1:15" ht="28.5" customHeight="1" thickBot="1">
      <c r="A76" s="50">
        <v>4</v>
      </c>
      <c r="B76" s="421" t="s">
        <v>147</v>
      </c>
      <c r="C76" s="422"/>
      <c r="D76" s="139">
        <v>120</v>
      </c>
      <c r="E76" s="139">
        <v>120</v>
      </c>
      <c r="F76" s="133" t="s">
        <v>39</v>
      </c>
      <c r="G76" s="136">
        <v>120</v>
      </c>
      <c r="H76" s="136">
        <v>120</v>
      </c>
      <c r="I76" s="136">
        <v>120</v>
      </c>
      <c r="J76" s="136">
        <v>120</v>
      </c>
      <c r="K76" s="135">
        <v>90</v>
      </c>
      <c r="L76" s="204">
        <f>G76*K76/1000</f>
        <v>10.8</v>
      </c>
      <c r="M76" s="205">
        <v>10.199999999999999</v>
      </c>
      <c r="N76" s="3"/>
      <c r="O76" s="3"/>
    </row>
    <row r="77" spans="1:15" thickBot="1">
      <c r="A77" s="398"/>
      <c r="B77" s="399"/>
      <c r="C77" s="399"/>
      <c r="D77" s="399"/>
      <c r="E77" s="399"/>
      <c r="F77" s="399"/>
      <c r="G77" s="399"/>
      <c r="H77" s="399"/>
      <c r="I77" s="399"/>
      <c r="J77" s="400"/>
      <c r="K77" s="401"/>
      <c r="L77" s="118">
        <f>SUM(L76)</f>
        <v>10.8</v>
      </c>
      <c r="M77" s="118">
        <f>SUM(M76)</f>
        <v>10.199999999999999</v>
      </c>
      <c r="N77" s="3"/>
      <c r="O77" s="3"/>
    </row>
    <row r="78" spans="1:15" s="4" customFormat="1" ht="21.75" customHeight="1" thickBot="1">
      <c r="A78" s="383"/>
      <c r="B78" s="384"/>
      <c r="C78" s="384"/>
      <c r="D78" s="384"/>
      <c r="E78" s="384"/>
      <c r="F78" s="384"/>
      <c r="G78" s="384"/>
      <c r="H78" s="384"/>
      <c r="I78" s="385"/>
      <c r="J78" s="257" t="s">
        <v>16</v>
      </c>
      <c r="K78" s="258"/>
      <c r="L78" s="58">
        <f>L68+L73+L75+L77</f>
        <v>73.689599999999999</v>
      </c>
      <c r="M78" s="58">
        <f>M68+M73+M75+M77</f>
        <v>76.94250000000001</v>
      </c>
    </row>
    <row r="79" spans="1:15" thickBot="1">
      <c r="A79" s="372" t="s">
        <v>65</v>
      </c>
      <c r="B79" s="419"/>
      <c r="C79" s="419"/>
      <c r="D79" s="419"/>
      <c r="E79" s="419"/>
      <c r="F79" s="419"/>
      <c r="G79" s="419"/>
      <c r="H79" s="419"/>
      <c r="I79" s="419"/>
      <c r="J79" s="419"/>
      <c r="K79" s="419"/>
      <c r="L79" s="419"/>
      <c r="M79" s="420"/>
    </row>
    <row r="80" spans="1:15" ht="15">
      <c r="A80" s="236">
        <v>1</v>
      </c>
      <c r="B80" s="416" t="s">
        <v>140</v>
      </c>
      <c r="C80" s="417"/>
      <c r="D80" s="418">
        <v>60</v>
      </c>
      <c r="E80" s="418">
        <v>100</v>
      </c>
      <c r="F80" s="30" t="s">
        <v>195</v>
      </c>
      <c r="G80" s="8">
        <v>57.4</v>
      </c>
      <c r="H80" s="8" t="s">
        <v>99</v>
      </c>
      <c r="I80" s="8">
        <v>95.66</v>
      </c>
      <c r="J80" s="8" t="s">
        <v>82</v>
      </c>
      <c r="K80" s="16">
        <v>55</v>
      </c>
      <c r="L80" s="6">
        <f t="shared" ref="L80:L85" si="7">G80*K80/1000</f>
        <v>3.157</v>
      </c>
      <c r="M80" s="75">
        <f>I80*K80/1000</f>
        <v>5.2613000000000003</v>
      </c>
    </row>
    <row r="81" spans="1:13" ht="15">
      <c r="A81" s="240"/>
      <c r="B81" s="322"/>
      <c r="C81" s="323"/>
      <c r="D81" s="376"/>
      <c r="E81" s="376"/>
      <c r="F81" s="30" t="s">
        <v>78</v>
      </c>
      <c r="G81" s="85">
        <v>12.5</v>
      </c>
      <c r="H81" s="85">
        <v>10.5</v>
      </c>
      <c r="I81" s="8">
        <v>20.83</v>
      </c>
      <c r="J81" s="8">
        <v>17.5</v>
      </c>
      <c r="K81" s="16">
        <v>50</v>
      </c>
      <c r="L81" s="6">
        <f t="shared" si="7"/>
        <v>0.625</v>
      </c>
      <c r="M81" s="41">
        <f>I81*K81/1000</f>
        <v>1.0415000000000001</v>
      </c>
    </row>
    <row r="82" spans="1:13" ht="25.5">
      <c r="A82" s="240"/>
      <c r="B82" s="322"/>
      <c r="C82" s="323"/>
      <c r="D82" s="376"/>
      <c r="E82" s="376"/>
      <c r="F82" s="25" t="s">
        <v>192</v>
      </c>
      <c r="G82" s="73">
        <v>7.2</v>
      </c>
      <c r="H82" s="73">
        <v>7.2</v>
      </c>
      <c r="I82" s="8">
        <v>12</v>
      </c>
      <c r="J82" s="8">
        <v>12</v>
      </c>
      <c r="K82" s="15">
        <v>180</v>
      </c>
      <c r="L82" s="6">
        <f t="shared" si="7"/>
        <v>1.296</v>
      </c>
      <c r="M82" s="84">
        <f>I82*K82/1000</f>
        <v>2.16</v>
      </c>
    </row>
    <row r="83" spans="1:13" ht="15">
      <c r="A83" s="240"/>
      <c r="B83" s="322"/>
      <c r="C83" s="323"/>
      <c r="D83" s="376"/>
      <c r="E83" s="376"/>
      <c r="F83" s="32" t="s">
        <v>5</v>
      </c>
      <c r="G83" s="99">
        <v>4.5</v>
      </c>
      <c r="H83" s="99">
        <v>4.5</v>
      </c>
      <c r="I83" s="10">
        <v>7.5</v>
      </c>
      <c r="J83" s="11">
        <v>7.5</v>
      </c>
      <c r="K83" s="16">
        <v>185</v>
      </c>
      <c r="L83" s="6">
        <f t="shared" si="7"/>
        <v>0.83250000000000002</v>
      </c>
      <c r="M83" s="75">
        <f>I83*K83/1000</f>
        <v>1.3875</v>
      </c>
    </row>
    <row r="84" spans="1:13" ht="15">
      <c r="A84" s="240"/>
      <c r="B84" s="322"/>
      <c r="C84" s="323"/>
      <c r="D84" s="376"/>
      <c r="E84" s="376"/>
      <c r="F84" s="100" t="s">
        <v>20</v>
      </c>
      <c r="G84" s="10">
        <v>0.72</v>
      </c>
      <c r="H84" s="10">
        <v>0.72</v>
      </c>
      <c r="I84" s="10">
        <v>1.2</v>
      </c>
      <c r="J84" s="89">
        <v>1.2</v>
      </c>
      <c r="K84" s="16">
        <v>100</v>
      </c>
      <c r="L84" s="6">
        <f t="shared" si="7"/>
        <v>7.1999999999999995E-2</v>
      </c>
      <c r="M84" s="84">
        <f>I84*K84/1000</f>
        <v>0.12</v>
      </c>
    </row>
    <row r="85" spans="1:13" ht="27.75" customHeight="1" thickBot="1">
      <c r="A85" s="241"/>
      <c r="B85" s="388"/>
      <c r="C85" s="389"/>
      <c r="D85" s="377"/>
      <c r="E85" s="377"/>
      <c r="F85" s="25" t="s">
        <v>47</v>
      </c>
      <c r="G85" s="91">
        <v>0.5</v>
      </c>
      <c r="H85" s="91">
        <v>0.5</v>
      </c>
      <c r="I85" s="91">
        <v>0.5</v>
      </c>
      <c r="J85" s="91">
        <v>0.5</v>
      </c>
      <c r="K85" s="17">
        <v>20</v>
      </c>
      <c r="L85" s="6">
        <f t="shared" si="7"/>
        <v>0.01</v>
      </c>
      <c r="M85" s="75">
        <f>J85*K85/1000</f>
        <v>0.01</v>
      </c>
    </row>
    <row r="86" spans="1:13" ht="16.5" customHeight="1" thickBot="1">
      <c r="A86" s="327"/>
      <c r="B86" s="256"/>
      <c r="C86" s="256"/>
      <c r="D86" s="256"/>
      <c r="E86" s="256"/>
      <c r="F86" s="256"/>
      <c r="G86" s="256"/>
      <c r="H86" s="256"/>
      <c r="I86" s="256"/>
      <c r="J86" s="256"/>
      <c r="K86" s="317"/>
      <c r="L86" s="12">
        <f>SUM(L80:L85)</f>
        <v>5.9925000000000006</v>
      </c>
      <c r="M86" s="12">
        <f>SUM(M80:M85)</f>
        <v>9.9802999999999997</v>
      </c>
    </row>
    <row r="87" spans="1:13" ht="15">
      <c r="A87" s="239">
        <v>2</v>
      </c>
      <c r="B87" s="297" t="s">
        <v>148</v>
      </c>
      <c r="C87" s="298"/>
      <c r="D87" s="302" t="s">
        <v>66</v>
      </c>
      <c r="E87" s="302" t="s">
        <v>66</v>
      </c>
      <c r="F87" s="133" t="s">
        <v>81</v>
      </c>
      <c r="G87" s="180">
        <v>50</v>
      </c>
      <c r="H87" s="180">
        <v>40</v>
      </c>
      <c r="I87" s="180">
        <v>50</v>
      </c>
      <c r="J87" s="180">
        <v>40</v>
      </c>
      <c r="K87" s="135">
        <v>55</v>
      </c>
      <c r="L87" s="6">
        <f t="shared" ref="L87:L97" si="8">G87*K87/1000</f>
        <v>2.75</v>
      </c>
      <c r="M87" s="75">
        <f t="shared" ref="M87:M95" si="9">I87*K87/1000</f>
        <v>2.75</v>
      </c>
    </row>
    <row r="88" spans="1:13" ht="15">
      <c r="A88" s="260"/>
      <c r="B88" s="264"/>
      <c r="C88" s="265"/>
      <c r="D88" s="303"/>
      <c r="E88" s="303"/>
      <c r="F88" s="133" t="s">
        <v>80</v>
      </c>
      <c r="G88" s="180">
        <v>25</v>
      </c>
      <c r="H88" s="180">
        <v>20</v>
      </c>
      <c r="I88" s="180">
        <v>25</v>
      </c>
      <c r="J88" s="180">
        <v>20</v>
      </c>
      <c r="K88" s="135">
        <v>52</v>
      </c>
      <c r="L88" s="6">
        <f t="shared" si="8"/>
        <v>1.3</v>
      </c>
      <c r="M88" s="75">
        <f t="shared" si="9"/>
        <v>1.3</v>
      </c>
    </row>
    <row r="89" spans="1:13" ht="15">
      <c r="A89" s="260"/>
      <c r="B89" s="264"/>
      <c r="C89" s="265"/>
      <c r="D89" s="303"/>
      <c r="E89" s="303"/>
      <c r="F89" s="133" t="s">
        <v>180</v>
      </c>
      <c r="G89" s="180">
        <v>26.67</v>
      </c>
      <c r="H89" s="180">
        <v>20</v>
      </c>
      <c r="I89" s="180">
        <v>26.67</v>
      </c>
      <c r="J89" s="180">
        <v>20</v>
      </c>
      <c r="K89" s="135">
        <v>55</v>
      </c>
      <c r="L89" s="6">
        <f t="shared" si="8"/>
        <v>1.4668500000000002</v>
      </c>
      <c r="M89" s="41">
        <f t="shared" si="9"/>
        <v>1.4668500000000002</v>
      </c>
    </row>
    <row r="90" spans="1:13" ht="15">
      <c r="A90" s="260"/>
      <c r="B90" s="264"/>
      <c r="C90" s="265"/>
      <c r="D90" s="303"/>
      <c r="E90" s="303"/>
      <c r="F90" s="183" t="s">
        <v>79</v>
      </c>
      <c r="G90" s="180">
        <v>14.06</v>
      </c>
      <c r="H90" s="180">
        <v>11.25</v>
      </c>
      <c r="I90" s="180">
        <v>14.06</v>
      </c>
      <c r="J90" s="180">
        <v>11.25</v>
      </c>
      <c r="K90" s="135">
        <v>50</v>
      </c>
      <c r="L90" s="6">
        <f t="shared" si="8"/>
        <v>0.70299999999999996</v>
      </c>
      <c r="M90" s="41">
        <f t="shared" si="9"/>
        <v>0.70299999999999996</v>
      </c>
    </row>
    <row r="91" spans="1:13" ht="15">
      <c r="A91" s="260"/>
      <c r="B91" s="264"/>
      <c r="C91" s="265"/>
      <c r="D91" s="303"/>
      <c r="E91" s="303"/>
      <c r="F91" s="183" t="s">
        <v>78</v>
      </c>
      <c r="G91" s="180">
        <v>13.39</v>
      </c>
      <c r="H91" s="180">
        <v>11.25</v>
      </c>
      <c r="I91" s="180">
        <v>13.39</v>
      </c>
      <c r="J91" s="180">
        <v>11.25</v>
      </c>
      <c r="K91" s="135">
        <v>50</v>
      </c>
      <c r="L91" s="6">
        <f t="shared" si="8"/>
        <v>0.66949999999999998</v>
      </c>
      <c r="M91" s="41">
        <f t="shared" si="9"/>
        <v>0.66949999999999998</v>
      </c>
    </row>
    <row r="92" spans="1:13" ht="25.5">
      <c r="A92" s="260"/>
      <c r="B92" s="264"/>
      <c r="C92" s="265"/>
      <c r="D92" s="303"/>
      <c r="E92" s="303"/>
      <c r="F92" s="133" t="s">
        <v>181</v>
      </c>
      <c r="G92" s="180">
        <v>3.6</v>
      </c>
      <c r="H92" s="180">
        <v>3.6</v>
      </c>
      <c r="I92" s="180">
        <v>3.6</v>
      </c>
      <c r="J92" s="180">
        <v>3.6</v>
      </c>
      <c r="K92" s="206">
        <v>180</v>
      </c>
      <c r="L92" s="6">
        <f t="shared" si="8"/>
        <v>0.64800000000000002</v>
      </c>
      <c r="M92" s="84">
        <f t="shared" si="9"/>
        <v>0.64800000000000002</v>
      </c>
    </row>
    <row r="93" spans="1:13" ht="15">
      <c r="A93" s="260"/>
      <c r="B93" s="264"/>
      <c r="C93" s="265"/>
      <c r="D93" s="303"/>
      <c r="E93" s="303"/>
      <c r="F93" s="196" t="s">
        <v>5</v>
      </c>
      <c r="G93" s="198">
        <v>5</v>
      </c>
      <c r="H93" s="199">
        <v>5</v>
      </c>
      <c r="I93" s="198">
        <v>5</v>
      </c>
      <c r="J93" s="199">
        <v>5</v>
      </c>
      <c r="K93" s="135">
        <v>185</v>
      </c>
      <c r="L93" s="6">
        <f t="shared" si="8"/>
        <v>0.92500000000000004</v>
      </c>
      <c r="M93" s="75">
        <f t="shared" si="9"/>
        <v>0.92500000000000004</v>
      </c>
    </row>
    <row r="94" spans="1:13" ht="15">
      <c r="A94" s="260"/>
      <c r="B94" s="264"/>
      <c r="C94" s="265"/>
      <c r="D94" s="303"/>
      <c r="E94" s="303"/>
      <c r="F94" s="133" t="s">
        <v>6</v>
      </c>
      <c r="G94" s="198">
        <v>2.5</v>
      </c>
      <c r="H94" s="207">
        <v>2.5</v>
      </c>
      <c r="I94" s="198">
        <v>2.5</v>
      </c>
      <c r="J94" s="207">
        <v>2.5</v>
      </c>
      <c r="K94" s="135">
        <v>100</v>
      </c>
      <c r="L94" s="6">
        <f t="shared" si="8"/>
        <v>0.25</v>
      </c>
      <c r="M94" s="84">
        <f t="shared" si="9"/>
        <v>0.25</v>
      </c>
    </row>
    <row r="95" spans="1:13" ht="15">
      <c r="A95" s="260"/>
      <c r="B95" s="264"/>
      <c r="C95" s="265"/>
      <c r="D95" s="303"/>
      <c r="E95" s="303"/>
      <c r="F95" s="137" t="s">
        <v>8</v>
      </c>
      <c r="G95" s="138">
        <v>200</v>
      </c>
      <c r="H95" s="138">
        <v>200</v>
      </c>
      <c r="I95" s="138">
        <v>200</v>
      </c>
      <c r="J95" s="138">
        <v>200</v>
      </c>
      <c r="K95" s="135"/>
      <c r="L95" s="6">
        <f t="shared" si="8"/>
        <v>0</v>
      </c>
      <c r="M95" s="84">
        <f t="shared" si="9"/>
        <v>0</v>
      </c>
    </row>
    <row r="96" spans="1:13" ht="15">
      <c r="A96" s="260"/>
      <c r="B96" s="264"/>
      <c r="C96" s="265"/>
      <c r="D96" s="303"/>
      <c r="E96" s="303"/>
      <c r="F96" s="133" t="s">
        <v>47</v>
      </c>
      <c r="G96" s="180">
        <v>1</v>
      </c>
      <c r="H96" s="180">
        <v>1</v>
      </c>
      <c r="I96" s="180">
        <v>1</v>
      </c>
      <c r="J96" s="180">
        <v>1</v>
      </c>
      <c r="K96" s="135">
        <v>25</v>
      </c>
      <c r="L96" s="6">
        <f t="shared" si="8"/>
        <v>2.5000000000000001E-2</v>
      </c>
      <c r="M96" s="75">
        <f>J96*K96/1000</f>
        <v>2.5000000000000001E-2</v>
      </c>
    </row>
    <row r="97" spans="1:13" thickBot="1">
      <c r="A97" s="261"/>
      <c r="B97" s="266"/>
      <c r="C97" s="267"/>
      <c r="D97" s="304"/>
      <c r="E97" s="304"/>
      <c r="F97" s="133" t="s">
        <v>13</v>
      </c>
      <c r="G97" s="180">
        <v>10</v>
      </c>
      <c r="H97" s="180">
        <v>10</v>
      </c>
      <c r="I97" s="180">
        <v>10</v>
      </c>
      <c r="J97" s="180">
        <v>10</v>
      </c>
      <c r="K97" s="135">
        <v>360</v>
      </c>
      <c r="L97" s="6">
        <f t="shared" si="8"/>
        <v>3.6</v>
      </c>
      <c r="M97" s="44">
        <f>I97*K97/1000</f>
        <v>3.6</v>
      </c>
    </row>
    <row r="98" spans="1:13">
      <c r="A98" s="305"/>
      <c r="B98" s="293"/>
      <c r="C98" s="293"/>
      <c r="D98" s="293"/>
      <c r="E98" s="293"/>
      <c r="F98" s="293"/>
      <c r="G98" s="293"/>
      <c r="H98" s="293"/>
      <c r="I98" s="293"/>
      <c r="J98" s="293"/>
      <c r="K98" s="306"/>
      <c r="L98" s="227">
        <f>SUM(L87:L97)</f>
        <v>12.337350000000001</v>
      </c>
      <c r="M98" s="227">
        <f>SUM(M87:M97)</f>
        <v>12.337350000000001</v>
      </c>
    </row>
    <row r="99" spans="1:13" ht="27.75" customHeight="1">
      <c r="A99" s="259">
        <v>1</v>
      </c>
      <c r="B99" s="506" t="s">
        <v>200</v>
      </c>
      <c r="C99" s="507"/>
      <c r="D99" s="357" t="s">
        <v>212</v>
      </c>
      <c r="E99" s="357" t="s">
        <v>201</v>
      </c>
      <c r="F99" s="24" t="s">
        <v>202</v>
      </c>
      <c r="G99" s="64">
        <v>136.30000000000001</v>
      </c>
      <c r="H99" s="64">
        <v>111.6</v>
      </c>
      <c r="I99" s="64">
        <v>151.4</v>
      </c>
      <c r="J99" s="64">
        <v>124</v>
      </c>
      <c r="K99" s="19">
        <v>450</v>
      </c>
      <c r="L99" s="40">
        <f>G99*K99/1000</f>
        <v>61.335000000000008</v>
      </c>
      <c r="M99" s="41">
        <f t="shared" ref="M99:M109" si="10">I99*K99/1000</f>
        <v>68.13</v>
      </c>
    </row>
    <row r="100" spans="1:13" ht="13.5" customHeight="1">
      <c r="A100" s="237"/>
      <c r="B100" s="506"/>
      <c r="C100" s="507"/>
      <c r="D100" s="357"/>
      <c r="E100" s="357"/>
      <c r="F100" s="25" t="s">
        <v>8</v>
      </c>
      <c r="G100" s="7">
        <v>34.200000000000003</v>
      </c>
      <c r="H100" s="7">
        <v>34.200000000000003</v>
      </c>
      <c r="I100" s="8">
        <v>38</v>
      </c>
      <c r="J100" s="8">
        <v>38</v>
      </c>
      <c r="K100" s="16"/>
      <c r="L100" s="40">
        <f t="shared" ref="L100:L109" si="11">G100*K100/1000</f>
        <v>0</v>
      </c>
      <c r="M100" s="46">
        <f t="shared" si="10"/>
        <v>0</v>
      </c>
    </row>
    <row r="101" spans="1:13" ht="15" customHeight="1">
      <c r="A101" s="237"/>
      <c r="B101" s="506"/>
      <c r="C101" s="507"/>
      <c r="D101" s="357"/>
      <c r="E101" s="357"/>
      <c r="F101" s="25" t="s">
        <v>121</v>
      </c>
      <c r="G101" s="7">
        <v>50.4</v>
      </c>
      <c r="H101" s="7">
        <v>37.799999999999997</v>
      </c>
      <c r="I101" s="8">
        <v>51.1</v>
      </c>
      <c r="J101" s="8">
        <v>38.33</v>
      </c>
      <c r="K101" s="16">
        <v>50</v>
      </c>
      <c r="L101" s="40">
        <f t="shared" si="11"/>
        <v>2.52</v>
      </c>
      <c r="M101" s="44">
        <f t="shared" si="10"/>
        <v>2.5550000000000002</v>
      </c>
    </row>
    <row r="102" spans="1:13" ht="15" customHeight="1">
      <c r="A102" s="237"/>
      <c r="B102" s="506"/>
      <c r="C102" s="507"/>
      <c r="D102" s="357"/>
      <c r="E102" s="357"/>
      <c r="F102" s="25" t="s">
        <v>123</v>
      </c>
      <c r="G102" s="7">
        <v>19.29</v>
      </c>
      <c r="H102" s="7">
        <v>16.2</v>
      </c>
      <c r="I102" s="8">
        <v>21.4</v>
      </c>
      <c r="J102" s="8">
        <v>18</v>
      </c>
      <c r="K102" s="16">
        <v>50</v>
      </c>
      <c r="L102" s="40">
        <f t="shared" si="11"/>
        <v>0.96450000000000002</v>
      </c>
      <c r="M102" s="44">
        <f t="shared" si="10"/>
        <v>1.07</v>
      </c>
    </row>
    <row r="103" spans="1:13" ht="15" customHeight="1">
      <c r="A103" s="237"/>
      <c r="B103" s="506"/>
      <c r="C103" s="507"/>
      <c r="D103" s="357"/>
      <c r="E103" s="357"/>
      <c r="F103" s="25" t="s">
        <v>203</v>
      </c>
      <c r="G103" s="7">
        <v>8.64</v>
      </c>
      <c r="H103" s="7">
        <v>8.64</v>
      </c>
      <c r="I103" s="8">
        <v>9.6</v>
      </c>
      <c r="J103" s="8">
        <v>9.6</v>
      </c>
      <c r="K103" s="16">
        <v>180</v>
      </c>
      <c r="L103" s="40">
        <f t="shared" si="11"/>
        <v>1.5552000000000001</v>
      </c>
      <c r="M103" s="44">
        <f t="shared" si="10"/>
        <v>1.728</v>
      </c>
    </row>
    <row r="104" spans="1:13" ht="15" customHeight="1">
      <c r="A104" s="237"/>
      <c r="B104" s="506"/>
      <c r="C104" s="507"/>
      <c r="D104" s="357"/>
      <c r="E104" s="357"/>
      <c r="F104" s="25" t="s">
        <v>5</v>
      </c>
      <c r="G104" s="7">
        <v>9</v>
      </c>
      <c r="H104" s="7">
        <v>9</v>
      </c>
      <c r="I104" s="8">
        <v>10</v>
      </c>
      <c r="J104" s="8">
        <v>10</v>
      </c>
      <c r="K104" s="16">
        <v>185</v>
      </c>
      <c r="L104" s="40">
        <f t="shared" si="11"/>
        <v>1.665</v>
      </c>
      <c r="M104" s="44">
        <f t="shared" si="10"/>
        <v>1.85</v>
      </c>
    </row>
    <row r="105" spans="1:13" ht="15" customHeight="1">
      <c r="A105" s="237"/>
      <c r="B105" s="506"/>
      <c r="C105" s="507"/>
      <c r="D105" s="357"/>
      <c r="E105" s="357"/>
      <c r="F105" s="25" t="s">
        <v>6</v>
      </c>
      <c r="G105" s="7">
        <v>3.6</v>
      </c>
      <c r="H105" s="7">
        <v>4.5</v>
      </c>
      <c r="I105" s="8">
        <v>4</v>
      </c>
      <c r="J105" s="8">
        <v>4</v>
      </c>
      <c r="K105" s="16">
        <v>100</v>
      </c>
      <c r="L105" s="40">
        <f t="shared" si="11"/>
        <v>0.36</v>
      </c>
      <c r="M105" s="44">
        <f t="shared" si="10"/>
        <v>0.4</v>
      </c>
    </row>
    <row r="106" spans="1:13" ht="12.75" customHeight="1">
      <c r="A106" s="237"/>
      <c r="B106" s="506"/>
      <c r="C106" s="507"/>
      <c r="D106" s="357"/>
      <c r="E106" s="357"/>
      <c r="F106" s="25" t="s">
        <v>64</v>
      </c>
      <c r="G106" s="7">
        <v>0.02</v>
      </c>
      <c r="H106" s="7">
        <v>0.02</v>
      </c>
      <c r="I106" s="43">
        <v>0.02</v>
      </c>
      <c r="J106" s="43">
        <v>0.2</v>
      </c>
      <c r="K106" s="92">
        <v>750</v>
      </c>
      <c r="L106" s="40">
        <f t="shared" si="11"/>
        <v>1.4999999999999999E-2</v>
      </c>
      <c r="M106" s="44">
        <f t="shared" si="10"/>
        <v>1.4999999999999999E-2</v>
      </c>
    </row>
    <row r="107" spans="1:13" ht="15.75" customHeight="1">
      <c r="A107" s="237"/>
      <c r="B107" s="506"/>
      <c r="C107" s="507"/>
      <c r="D107" s="357"/>
      <c r="E107" s="357"/>
      <c r="F107" s="25" t="s">
        <v>199</v>
      </c>
      <c r="G107" s="7">
        <v>0.9</v>
      </c>
      <c r="H107" s="7">
        <v>0.9</v>
      </c>
      <c r="I107" s="43">
        <v>1</v>
      </c>
      <c r="J107" s="43">
        <v>1</v>
      </c>
      <c r="K107" s="16">
        <v>25</v>
      </c>
      <c r="L107" s="40">
        <f t="shared" si="11"/>
        <v>2.2499999999999999E-2</v>
      </c>
      <c r="M107" s="44">
        <f t="shared" si="10"/>
        <v>2.5000000000000001E-2</v>
      </c>
    </row>
    <row r="108" spans="1:13" ht="16.5" customHeight="1">
      <c r="A108" s="237"/>
      <c r="B108" s="506"/>
      <c r="C108" s="507"/>
      <c r="D108" s="357"/>
      <c r="E108" s="357"/>
      <c r="F108" s="130" t="s">
        <v>204</v>
      </c>
      <c r="G108" s="131">
        <v>90</v>
      </c>
      <c r="H108" s="132"/>
      <c r="I108" s="131">
        <v>100</v>
      </c>
      <c r="J108" s="43"/>
      <c r="K108" s="16"/>
      <c r="L108" s="40">
        <f t="shared" si="11"/>
        <v>0</v>
      </c>
      <c r="M108" s="44">
        <f t="shared" si="10"/>
        <v>0</v>
      </c>
    </row>
    <row r="109" spans="1:13" ht="14.25" customHeight="1" thickBot="1">
      <c r="A109" s="238"/>
      <c r="B109" s="295"/>
      <c r="C109" s="296"/>
      <c r="D109" s="348"/>
      <c r="E109" s="348"/>
      <c r="F109" s="130" t="s">
        <v>205</v>
      </c>
      <c r="G109" s="131">
        <v>100</v>
      </c>
      <c r="H109" s="132"/>
      <c r="I109" s="131">
        <v>100</v>
      </c>
      <c r="J109" s="91"/>
      <c r="K109" s="17"/>
      <c r="L109" s="40">
        <f t="shared" si="11"/>
        <v>0</v>
      </c>
      <c r="M109" s="44">
        <f t="shared" si="10"/>
        <v>0</v>
      </c>
    </row>
    <row r="110" spans="1:13" ht="14.25" customHeight="1" thickBot="1">
      <c r="A110" s="508"/>
      <c r="B110" s="509"/>
      <c r="C110" s="509"/>
      <c r="D110" s="509"/>
      <c r="E110" s="509"/>
      <c r="F110" s="509"/>
      <c r="G110" s="509"/>
      <c r="H110" s="509"/>
      <c r="I110" s="509"/>
      <c r="J110" s="509"/>
      <c r="K110" s="317"/>
      <c r="L110" s="93">
        <f>SUM(L99:L109)</f>
        <v>68.437200000000004</v>
      </c>
      <c r="M110" s="93">
        <f>SUM(M99:M109)</f>
        <v>75.772999999999996</v>
      </c>
    </row>
    <row r="111" spans="1:13" ht="30" customHeight="1">
      <c r="A111" s="239">
        <v>2</v>
      </c>
      <c r="B111" s="242" t="s">
        <v>150</v>
      </c>
      <c r="C111" s="243"/>
      <c r="D111" s="510" t="s">
        <v>97</v>
      </c>
      <c r="E111" s="513" t="s">
        <v>98</v>
      </c>
      <c r="F111" s="25" t="s">
        <v>177</v>
      </c>
      <c r="G111" s="91">
        <v>156.5</v>
      </c>
      <c r="H111" s="91">
        <v>131.69999999999999</v>
      </c>
      <c r="I111" s="43">
        <v>188.2</v>
      </c>
      <c r="J111" s="43">
        <v>158.4</v>
      </c>
      <c r="K111" s="16">
        <v>55</v>
      </c>
      <c r="L111" s="40">
        <f>G111*K111/1000</f>
        <v>8.6074999999999999</v>
      </c>
      <c r="M111" s="41">
        <f>I111*K111/1000</f>
        <v>10.351000000000001</v>
      </c>
    </row>
    <row r="112" spans="1:13" ht="16.5" customHeight="1">
      <c r="A112" s="240"/>
      <c r="B112" s="244"/>
      <c r="C112" s="245"/>
      <c r="D112" s="511"/>
      <c r="E112" s="514"/>
      <c r="F112" s="25" t="s">
        <v>21</v>
      </c>
      <c r="G112" s="91">
        <v>24</v>
      </c>
      <c r="H112" s="91">
        <v>24</v>
      </c>
      <c r="I112" s="43">
        <v>28.8</v>
      </c>
      <c r="J112" s="43">
        <v>27</v>
      </c>
      <c r="K112" s="16">
        <v>95</v>
      </c>
      <c r="L112" s="40">
        <f>G112*K112/1000</f>
        <v>2.2799999999999998</v>
      </c>
      <c r="M112" s="44">
        <f>I112*K112/1000</f>
        <v>2.7360000000000002</v>
      </c>
    </row>
    <row r="113" spans="1:13" ht="15" hidden="1" customHeight="1">
      <c r="A113" s="240"/>
      <c r="B113" s="287"/>
      <c r="C113" s="288"/>
      <c r="D113" s="511"/>
      <c r="E113" s="514"/>
      <c r="F113" s="30" t="s">
        <v>44</v>
      </c>
      <c r="G113" s="95"/>
      <c r="H113" s="95"/>
      <c r="I113" s="43"/>
      <c r="J113" s="96"/>
      <c r="K113" s="16"/>
      <c r="L113" s="40">
        <f>G113*K113/1000</f>
        <v>0</v>
      </c>
      <c r="M113" s="44">
        <f>I113*K113/1000</f>
        <v>0</v>
      </c>
    </row>
    <row r="114" spans="1:13" ht="19.5" customHeight="1">
      <c r="A114" s="240"/>
      <c r="B114" s="287"/>
      <c r="C114" s="288"/>
      <c r="D114" s="511"/>
      <c r="E114" s="514"/>
      <c r="F114" s="25" t="s">
        <v>47</v>
      </c>
      <c r="G114" s="91">
        <v>0.5</v>
      </c>
      <c r="H114" s="91">
        <v>0.5</v>
      </c>
      <c r="I114" s="91">
        <v>0.5</v>
      </c>
      <c r="J114" s="91">
        <v>0.5</v>
      </c>
      <c r="K114" s="17">
        <v>25</v>
      </c>
      <c r="L114" s="40">
        <f>G114*K114/1000</f>
        <v>1.2500000000000001E-2</v>
      </c>
      <c r="M114" s="44">
        <f>J114*K114/1000</f>
        <v>1.2500000000000001E-2</v>
      </c>
    </row>
    <row r="115" spans="1:13" ht="16.5" customHeight="1" thickBot="1">
      <c r="A115" s="241"/>
      <c r="B115" s="289"/>
      <c r="C115" s="290"/>
      <c r="D115" s="512"/>
      <c r="E115" s="515"/>
      <c r="F115" s="30" t="s">
        <v>44</v>
      </c>
      <c r="G115" s="95">
        <v>5</v>
      </c>
      <c r="H115" s="95">
        <v>5</v>
      </c>
      <c r="I115" s="43">
        <v>5</v>
      </c>
      <c r="J115" s="96">
        <v>5</v>
      </c>
      <c r="K115" s="16">
        <v>900</v>
      </c>
      <c r="L115" s="40">
        <f>G115*K115/1000</f>
        <v>4.5</v>
      </c>
      <c r="M115" s="84">
        <f>I115*K115/1000</f>
        <v>4.5</v>
      </c>
    </row>
    <row r="116" spans="1:13" ht="15" customHeight="1" thickBot="1">
      <c r="A116" s="251"/>
      <c r="B116" s="252"/>
      <c r="C116" s="252"/>
      <c r="D116" s="252"/>
      <c r="E116" s="252"/>
      <c r="F116" s="252"/>
      <c r="G116" s="252"/>
      <c r="H116" s="252"/>
      <c r="I116" s="252"/>
      <c r="J116" s="252"/>
      <c r="K116" s="255"/>
      <c r="L116" s="49">
        <f>SUM(L111:L115)</f>
        <v>15.399999999999999</v>
      </c>
      <c r="M116" s="49">
        <f>SUM(M111:M115)</f>
        <v>17.599499999999999</v>
      </c>
    </row>
    <row r="117" spans="1:13" s="3" customFormat="1" ht="26.25" customHeight="1" thickBot="1">
      <c r="A117" s="178">
        <v>5</v>
      </c>
      <c r="B117" s="402" t="s">
        <v>133</v>
      </c>
      <c r="C117" s="402"/>
      <c r="D117" s="188">
        <v>20</v>
      </c>
      <c r="E117" s="188">
        <v>20</v>
      </c>
      <c r="F117" s="133" t="s">
        <v>0</v>
      </c>
      <c r="G117" s="189">
        <v>20</v>
      </c>
      <c r="H117" s="189">
        <v>20</v>
      </c>
      <c r="I117" s="189">
        <v>20</v>
      </c>
      <c r="J117" s="189">
        <v>20</v>
      </c>
      <c r="K117" s="135">
        <v>65</v>
      </c>
      <c r="L117" s="181">
        <f>G117*K117/1000</f>
        <v>1.3</v>
      </c>
      <c r="M117" s="190">
        <f>I117*K117/1000</f>
        <v>1.3</v>
      </c>
    </row>
    <row r="118" spans="1:13" thickBot="1">
      <c r="A118" s="337"/>
      <c r="B118" s="338"/>
      <c r="C118" s="338"/>
      <c r="D118" s="338"/>
      <c r="E118" s="338"/>
      <c r="F118" s="338"/>
      <c r="G118" s="338"/>
      <c r="H118" s="338"/>
      <c r="I118" s="338"/>
      <c r="J118" s="252"/>
      <c r="K118" s="317"/>
      <c r="L118" s="13">
        <f>SUM(L117)</f>
        <v>1.3</v>
      </c>
      <c r="M118" s="13">
        <f>SUM(M117)</f>
        <v>1.3</v>
      </c>
    </row>
    <row r="119" spans="1:13" ht="26.25" customHeight="1" thickBot="1">
      <c r="A119" s="158">
        <v>6</v>
      </c>
      <c r="B119" s="291" t="s">
        <v>134</v>
      </c>
      <c r="C119" s="291"/>
      <c r="D119" s="159">
        <v>30</v>
      </c>
      <c r="E119" s="159">
        <v>30</v>
      </c>
      <c r="F119" s="27" t="s">
        <v>86</v>
      </c>
      <c r="G119" s="78">
        <v>30</v>
      </c>
      <c r="H119" s="78">
        <v>30</v>
      </c>
      <c r="I119" s="78">
        <v>30</v>
      </c>
      <c r="J119" s="78">
        <v>30</v>
      </c>
      <c r="K119" s="16">
        <v>65</v>
      </c>
      <c r="L119" s="14">
        <f>G119*K119/1000</f>
        <v>1.95</v>
      </c>
      <c r="M119" s="57">
        <f>I119*K119/1000</f>
        <v>1.95</v>
      </c>
    </row>
    <row r="120" spans="1:13" thickBot="1">
      <c r="A120" s="337"/>
      <c r="B120" s="338"/>
      <c r="C120" s="338"/>
      <c r="D120" s="338"/>
      <c r="E120" s="338"/>
      <c r="F120" s="338"/>
      <c r="G120" s="338"/>
      <c r="H120" s="338"/>
      <c r="I120" s="338"/>
      <c r="J120" s="252"/>
      <c r="K120" s="317"/>
      <c r="L120" s="13">
        <f>SUM(L119)</f>
        <v>1.95</v>
      </c>
      <c r="M120" s="13">
        <f>SUM(M119)</f>
        <v>1.95</v>
      </c>
    </row>
    <row r="121" spans="1:13" ht="30" customHeight="1">
      <c r="A121" s="239">
        <v>7</v>
      </c>
      <c r="B121" s="341" t="s">
        <v>149</v>
      </c>
      <c r="C121" s="342"/>
      <c r="D121" s="343">
        <v>200</v>
      </c>
      <c r="E121" s="343">
        <v>200</v>
      </c>
      <c r="F121" s="25" t="s">
        <v>183</v>
      </c>
      <c r="G121" s="8">
        <v>22</v>
      </c>
      <c r="H121" s="8">
        <v>20</v>
      </c>
      <c r="I121" s="8">
        <v>22</v>
      </c>
      <c r="J121" s="8">
        <v>20</v>
      </c>
      <c r="K121" s="17"/>
      <c r="L121" s="6">
        <f t="shared" ref="L121:L127" si="12">G121*K121/1000</f>
        <v>0</v>
      </c>
      <c r="M121" s="41">
        <f t="shared" ref="M121:M127" si="13">I121*K121/1000</f>
        <v>0</v>
      </c>
    </row>
    <row r="122" spans="1:13" ht="16.5" customHeight="1">
      <c r="A122" s="259"/>
      <c r="B122" s="287"/>
      <c r="C122" s="288"/>
      <c r="D122" s="344"/>
      <c r="E122" s="344"/>
      <c r="F122" s="25" t="s">
        <v>184</v>
      </c>
      <c r="G122" s="8">
        <v>22</v>
      </c>
      <c r="H122" s="8">
        <v>20</v>
      </c>
      <c r="I122" s="8">
        <v>22</v>
      </c>
      <c r="J122" s="8">
        <v>20</v>
      </c>
      <c r="K122" s="17"/>
      <c r="L122" s="6">
        <f t="shared" si="12"/>
        <v>0</v>
      </c>
      <c r="M122" s="41">
        <f t="shared" si="13"/>
        <v>0</v>
      </c>
    </row>
    <row r="123" spans="1:13" ht="16.5" customHeight="1">
      <c r="A123" s="259"/>
      <c r="B123" s="287"/>
      <c r="C123" s="288"/>
      <c r="D123" s="344"/>
      <c r="E123" s="344"/>
      <c r="F123" s="25" t="s">
        <v>185</v>
      </c>
      <c r="G123" s="8">
        <v>23</v>
      </c>
      <c r="H123" s="8">
        <v>20</v>
      </c>
      <c r="I123" s="8">
        <v>23</v>
      </c>
      <c r="J123" s="8">
        <v>20</v>
      </c>
      <c r="K123" s="17"/>
      <c r="L123" s="6">
        <f t="shared" si="12"/>
        <v>0</v>
      </c>
      <c r="M123" s="41">
        <f t="shared" si="13"/>
        <v>0</v>
      </c>
    </row>
    <row r="124" spans="1:13" ht="27.75" customHeight="1">
      <c r="A124" s="259"/>
      <c r="B124" s="287"/>
      <c r="C124" s="288"/>
      <c r="D124" s="344"/>
      <c r="E124" s="344"/>
      <c r="F124" s="25" t="s">
        <v>186</v>
      </c>
      <c r="G124" s="8">
        <v>22</v>
      </c>
      <c r="H124" s="8">
        <v>20</v>
      </c>
      <c r="I124" s="8">
        <v>22</v>
      </c>
      <c r="J124" s="8">
        <v>20</v>
      </c>
      <c r="K124" s="17">
        <v>380</v>
      </c>
      <c r="L124" s="6">
        <f t="shared" si="12"/>
        <v>8.36</v>
      </c>
      <c r="M124" s="41">
        <f t="shared" si="13"/>
        <v>8.36</v>
      </c>
    </row>
    <row r="125" spans="1:13" ht="18.75" customHeight="1">
      <c r="A125" s="259"/>
      <c r="B125" s="287"/>
      <c r="C125" s="288"/>
      <c r="D125" s="344"/>
      <c r="E125" s="344"/>
      <c r="F125" s="25" t="s">
        <v>187</v>
      </c>
      <c r="G125" s="8">
        <v>22</v>
      </c>
      <c r="H125" s="8">
        <v>20</v>
      </c>
      <c r="I125" s="8">
        <v>22</v>
      </c>
      <c r="J125" s="8">
        <v>20</v>
      </c>
      <c r="K125" s="17"/>
      <c r="L125" s="6">
        <f t="shared" si="12"/>
        <v>0</v>
      </c>
      <c r="M125" s="41">
        <f t="shared" si="13"/>
        <v>0</v>
      </c>
    </row>
    <row r="126" spans="1:13" ht="15">
      <c r="A126" s="259"/>
      <c r="B126" s="287"/>
      <c r="C126" s="288"/>
      <c r="D126" s="344"/>
      <c r="E126" s="344"/>
      <c r="F126" s="24" t="s">
        <v>8</v>
      </c>
      <c r="G126" s="7">
        <v>190</v>
      </c>
      <c r="H126" s="7">
        <v>190</v>
      </c>
      <c r="I126" s="7">
        <v>190</v>
      </c>
      <c r="J126" s="7">
        <v>190</v>
      </c>
      <c r="K126" s="16"/>
      <c r="L126" s="6">
        <f t="shared" si="12"/>
        <v>0</v>
      </c>
      <c r="M126" s="41">
        <f t="shared" si="13"/>
        <v>0</v>
      </c>
    </row>
    <row r="127" spans="1:13" thickBot="1">
      <c r="A127" s="270"/>
      <c r="B127" s="289"/>
      <c r="C127" s="290"/>
      <c r="D127" s="344"/>
      <c r="E127" s="344"/>
      <c r="F127" s="26" t="s">
        <v>6</v>
      </c>
      <c r="G127" s="8">
        <v>15</v>
      </c>
      <c r="H127" s="8">
        <v>15</v>
      </c>
      <c r="I127" s="8">
        <v>15</v>
      </c>
      <c r="J127" s="8">
        <v>15</v>
      </c>
      <c r="K127" s="16">
        <v>100</v>
      </c>
      <c r="L127" s="6">
        <f t="shared" si="12"/>
        <v>1.5</v>
      </c>
      <c r="M127" s="41">
        <f t="shared" si="13"/>
        <v>1.5</v>
      </c>
    </row>
    <row r="128" spans="1:13" thickBot="1">
      <c r="A128" s="503"/>
      <c r="B128" s="335"/>
      <c r="C128" s="335"/>
      <c r="D128" s="335"/>
      <c r="E128" s="335"/>
      <c r="F128" s="335"/>
      <c r="G128" s="335"/>
      <c r="H128" s="335"/>
      <c r="I128" s="335"/>
      <c r="J128" s="335"/>
      <c r="K128" s="505"/>
      <c r="L128" s="77">
        <f>SUM(L121:L127)</f>
        <v>9.86</v>
      </c>
      <c r="M128" s="90">
        <f>SUM(M121:M127)</f>
        <v>9.86</v>
      </c>
    </row>
    <row r="129" spans="1:13" ht="28.5" hidden="1" customHeight="1" thickBot="1">
      <c r="A129" s="160">
        <v>4</v>
      </c>
      <c r="B129" s="406" t="s">
        <v>147</v>
      </c>
      <c r="C129" s="407"/>
      <c r="D129" s="161">
        <v>120</v>
      </c>
      <c r="E129" s="161">
        <v>120</v>
      </c>
      <c r="F129" s="162" t="s">
        <v>39</v>
      </c>
      <c r="G129" s="163">
        <v>120</v>
      </c>
      <c r="H129" s="163">
        <v>120</v>
      </c>
      <c r="I129" s="163"/>
      <c r="J129" s="163"/>
      <c r="K129" s="164"/>
      <c r="L129" s="165">
        <f>G129*K129/1000</f>
        <v>0</v>
      </c>
      <c r="M129" s="144"/>
    </row>
    <row r="130" spans="1:13" ht="15.75" hidden="1" customHeight="1" thickBot="1">
      <c r="A130" s="334"/>
      <c r="B130" s="346"/>
      <c r="C130" s="346"/>
      <c r="D130" s="346"/>
      <c r="E130" s="346"/>
      <c r="F130" s="346"/>
      <c r="G130" s="346"/>
      <c r="H130" s="346"/>
      <c r="I130" s="346"/>
      <c r="J130" s="335"/>
      <c r="K130" s="336"/>
      <c r="L130" s="55">
        <f>SUM(L129)</f>
        <v>0</v>
      </c>
      <c r="M130" s="55">
        <f>SUM(M129)</f>
        <v>0</v>
      </c>
    </row>
    <row r="131" spans="1:13" s="4" customFormat="1" ht="21.75" customHeight="1" thickBot="1">
      <c r="A131" s="383"/>
      <c r="B131" s="384"/>
      <c r="C131" s="384"/>
      <c r="D131" s="384"/>
      <c r="E131" s="384"/>
      <c r="F131" s="384"/>
      <c r="G131" s="384"/>
      <c r="H131" s="384"/>
      <c r="I131" s="385"/>
      <c r="J131" s="257" t="s">
        <v>16</v>
      </c>
      <c r="K131" s="258"/>
      <c r="L131" s="58">
        <f>L86+L98+L110+L116+L118+L120+L128</f>
        <v>115.27705000000002</v>
      </c>
      <c r="M131" s="58">
        <f>M86+M98+M110+M116+M118+M120+M128</f>
        <v>128.80014999999997</v>
      </c>
    </row>
    <row r="132" spans="1:13" ht="26.25" customHeight="1" thickBot="1">
      <c r="A132" s="248"/>
      <c r="B132" s="249"/>
      <c r="C132" s="249"/>
      <c r="D132" s="249"/>
      <c r="E132" s="249"/>
      <c r="F132" s="249"/>
      <c r="G132" s="249"/>
      <c r="H132" s="249"/>
      <c r="I132" s="250"/>
      <c r="J132" s="325" t="s">
        <v>126</v>
      </c>
      <c r="K132" s="326"/>
      <c r="L132" s="83">
        <f>L78+L131</f>
        <v>188.96665000000002</v>
      </c>
      <c r="M132" s="83">
        <f>M78+M131</f>
        <v>205.74264999999997</v>
      </c>
    </row>
    <row r="133" spans="1:13" ht="15.75" customHeight="1" thickBot="1">
      <c r="A133" s="455" t="s">
        <v>32</v>
      </c>
      <c r="B133" s="456"/>
      <c r="C133" s="456"/>
      <c r="D133" s="456"/>
      <c r="E133" s="456"/>
      <c r="F133" s="456"/>
      <c r="G133" s="456"/>
      <c r="H133" s="456"/>
      <c r="I133" s="456"/>
      <c r="J133" s="456"/>
      <c r="K133" s="419"/>
      <c r="L133" s="419"/>
      <c r="M133" s="420"/>
    </row>
    <row r="134" spans="1:13" ht="46.5" customHeight="1" thickBot="1">
      <c r="A134" s="225">
        <v>1</v>
      </c>
      <c r="B134" s="295" t="s">
        <v>222</v>
      </c>
      <c r="C134" s="296"/>
      <c r="D134" s="217">
        <v>60</v>
      </c>
      <c r="E134" s="217">
        <v>100</v>
      </c>
      <c r="F134" s="97" t="s">
        <v>223</v>
      </c>
      <c r="G134" s="98">
        <v>60</v>
      </c>
      <c r="H134" s="98">
        <v>60</v>
      </c>
      <c r="I134" s="226">
        <v>100</v>
      </c>
      <c r="J134" s="226">
        <v>100</v>
      </c>
      <c r="K134" s="16">
        <v>190</v>
      </c>
      <c r="L134" s="40">
        <f>G134*K134/1000</f>
        <v>11.4</v>
      </c>
      <c r="M134" s="41">
        <f>I134*K134/1000</f>
        <v>19</v>
      </c>
    </row>
    <row r="135" spans="1:13" ht="15.75" customHeight="1" thickBot="1">
      <c r="A135" s="223"/>
      <c r="B135" s="221"/>
      <c r="C135" s="222"/>
      <c r="D135" s="224"/>
      <c r="E135" s="224"/>
      <c r="F135" s="25"/>
      <c r="G135" s="7"/>
      <c r="H135" s="7"/>
      <c r="I135" s="8"/>
      <c r="J135" s="8"/>
      <c r="K135" s="16"/>
      <c r="L135" s="77">
        <f>SUM(L134:L134)</f>
        <v>11.4</v>
      </c>
      <c r="M135" s="77">
        <f>SUM(M134)</f>
        <v>19</v>
      </c>
    </row>
    <row r="136" spans="1:13" ht="15" customHeight="1">
      <c r="A136" s="239">
        <v>2</v>
      </c>
      <c r="B136" s="297" t="s">
        <v>154</v>
      </c>
      <c r="C136" s="298"/>
      <c r="D136" s="299">
        <v>90</v>
      </c>
      <c r="E136" s="302">
        <v>100</v>
      </c>
      <c r="F136" s="191" t="s">
        <v>132</v>
      </c>
      <c r="G136" s="192">
        <v>63</v>
      </c>
      <c r="H136" s="192">
        <v>63</v>
      </c>
      <c r="I136" s="218">
        <v>70</v>
      </c>
      <c r="J136" s="193">
        <v>70</v>
      </c>
      <c r="K136" s="194">
        <v>470</v>
      </c>
      <c r="L136" s="181">
        <f t="shared" ref="L136:L141" si="14">G136*K136/1000</f>
        <v>29.61</v>
      </c>
      <c r="M136" s="195">
        <f>I136*K136/1000</f>
        <v>32.9</v>
      </c>
    </row>
    <row r="137" spans="1:13" ht="15" customHeight="1">
      <c r="A137" s="260"/>
      <c r="B137" s="264"/>
      <c r="C137" s="265"/>
      <c r="D137" s="300"/>
      <c r="E137" s="303"/>
      <c r="F137" s="133" t="s">
        <v>52</v>
      </c>
      <c r="G137" s="184">
        <v>14.4</v>
      </c>
      <c r="H137" s="184">
        <v>14.4</v>
      </c>
      <c r="I137" s="180">
        <v>16</v>
      </c>
      <c r="J137" s="180">
        <v>16</v>
      </c>
      <c r="K137" s="135">
        <v>65</v>
      </c>
      <c r="L137" s="181">
        <f t="shared" si="14"/>
        <v>0.93600000000000005</v>
      </c>
      <c r="M137" s="212">
        <f>I137*K137/1000</f>
        <v>1.04</v>
      </c>
    </row>
    <row r="138" spans="1:13" ht="15" customHeight="1">
      <c r="A138" s="260"/>
      <c r="B138" s="264"/>
      <c r="C138" s="265"/>
      <c r="D138" s="300"/>
      <c r="E138" s="303"/>
      <c r="F138" s="133" t="s">
        <v>8</v>
      </c>
      <c r="G138" s="197">
        <v>21.6</v>
      </c>
      <c r="H138" s="197">
        <v>21.6</v>
      </c>
      <c r="I138" s="197">
        <v>24</v>
      </c>
      <c r="J138" s="199">
        <v>24</v>
      </c>
      <c r="K138" s="135">
        <v>0</v>
      </c>
      <c r="L138" s="181">
        <f t="shared" si="14"/>
        <v>0</v>
      </c>
      <c r="M138" s="202">
        <f>I138*K138/1000</f>
        <v>0</v>
      </c>
    </row>
    <row r="139" spans="1:13" ht="15" customHeight="1">
      <c r="A139" s="260"/>
      <c r="B139" s="264"/>
      <c r="C139" s="265"/>
      <c r="D139" s="300"/>
      <c r="E139" s="303"/>
      <c r="F139" s="133" t="s">
        <v>34</v>
      </c>
      <c r="G139" s="197">
        <v>9</v>
      </c>
      <c r="H139" s="197">
        <v>9</v>
      </c>
      <c r="I139" s="197">
        <v>10</v>
      </c>
      <c r="J139" s="199">
        <v>10</v>
      </c>
      <c r="K139" s="135">
        <v>90</v>
      </c>
      <c r="L139" s="181">
        <f t="shared" si="14"/>
        <v>0.81</v>
      </c>
      <c r="M139" s="186">
        <f>I139*K139/1000</f>
        <v>0.9</v>
      </c>
    </row>
    <row r="140" spans="1:13" ht="15" customHeight="1">
      <c r="A140" s="260"/>
      <c r="B140" s="264"/>
      <c r="C140" s="265"/>
      <c r="D140" s="300"/>
      <c r="E140" s="303"/>
      <c r="F140" s="133" t="s">
        <v>5</v>
      </c>
      <c r="G140" s="197">
        <v>5.4</v>
      </c>
      <c r="H140" s="197">
        <v>5.4</v>
      </c>
      <c r="I140" s="197">
        <v>6</v>
      </c>
      <c r="J140" s="199">
        <v>6</v>
      </c>
      <c r="K140" s="135">
        <v>185</v>
      </c>
      <c r="L140" s="181">
        <f t="shared" si="14"/>
        <v>0.99900000000000011</v>
      </c>
      <c r="M140" s="202">
        <f>I140*K140/1000</f>
        <v>1.1100000000000001</v>
      </c>
    </row>
    <row r="141" spans="1:13" ht="15.75" customHeight="1" thickBot="1">
      <c r="A141" s="261"/>
      <c r="B141" s="266"/>
      <c r="C141" s="267"/>
      <c r="D141" s="301"/>
      <c r="E141" s="304"/>
      <c r="F141" s="133" t="s">
        <v>47</v>
      </c>
      <c r="G141" s="140">
        <v>0.5</v>
      </c>
      <c r="H141" s="140">
        <v>0.5</v>
      </c>
      <c r="I141" s="140">
        <v>0.5</v>
      </c>
      <c r="J141" s="140">
        <v>0.5</v>
      </c>
      <c r="K141" s="200">
        <v>25</v>
      </c>
      <c r="L141" s="181">
        <f t="shared" si="14"/>
        <v>1.2500000000000001E-2</v>
      </c>
      <c r="M141" s="202">
        <f>J141*K141/1000</f>
        <v>1.2500000000000001E-2</v>
      </c>
    </row>
    <row r="142" spans="1:13" ht="15.75" customHeight="1" thickBot="1">
      <c r="A142" s="305"/>
      <c r="B142" s="293"/>
      <c r="C142" s="293"/>
      <c r="D142" s="293"/>
      <c r="E142" s="293"/>
      <c r="F142" s="293"/>
      <c r="G142" s="293"/>
      <c r="H142" s="293"/>
      <c r="I142" s="293"/>
      <c r="J142" s="293"/>
      <c r="K142" s="306"/>
      <c r="L142" s="213">
        <f>SUM(L136:L141)</f>
        <v>32.3675</v>
      </c>
      <c r="M142" s="213">
        <f>SUM(M136:M141)</f>
        <v>35.962499999999999</v>
      </c>
    </row>
    <row r="143" spans="1:13" ht="15.75" customHeight="1">
      <c r="A143" s="239">
        <v>4</v>
      </c>
      <c r="B143" s="307" t="s">
        <v>164</v>
      </c>
      <c r="C143" s="308"/>
      <c r="D143" s="313" t="s">
        <v>97</v>
      </c>
      <c r="E143" s="313" t="s">
        <v>98</v>
      </c>
      <c r="F143" s="133" t="s">
        <v>27</v>
      </c>
      <c r="G143" s="179">
        <v>71.400000000000006</v>
      </c>
      <c r="H143" s="179">
        <v>71.400000000000006</v>
      </c>
      <c r="I143" s="180">
        <v>85.68</v>
      </c>
      <c r="J143" s="180">
        <v>85.86</v>
      </c>
      <c r="K143" s="134">
        <v>165</v>
      </c>
      <c r="L143" s="181">
        <f>G143*K143/1000</f>
        <v>11.781000000000002</v>
      </c>
      <c r="M143" s="202">
        <f>I143*K143/1000</f>
        <v>14.1372</v>
      </c>
    </row>
    <row r="144" spans="1:13" ht="15" customHeight="1">
      <c r="A144" s="260"/>
      <c r="B144" s="309"/>
      <c r="C144" s="310"/>
      <c r="D144" s="314"/>
      <c r="E144" s="314"/>
      <c r="F144" s="133" t="s">
        <v>47</v>
      </c>
      <c r="G144" s="179">
        <v>0.5</v>
      </c>
      <c r="H144" s="179">
        <v>0.5</v>
      </c>
      <c r="I144" s="180">
        <v>0.5</v>
      </c>
      <c r="J144" s="180">
        <v>0.5</v>
      </c>
      <c r="K144" s="200">
        <v>25</v>
      </c>
      <c r="L144" s="181">
        <f>G144*K144/1000</f>
        <v>1.2500000000000001E-2</v>
      </c>
      <c r="M144" s="202">
        <f>I144*K144/1000</f>
        <v>1.2500000000000001E-2</v>
      </c>
    </row>
    <row r="145" spans="1:13" ht="21" customHeight="1" thickBot="1">
      <c r="A145" s="261"/>
      <c r="B145" s="311"/>
      <c r="C145" s="312"/>
      <c r="D145" s="315"/>
      <c r="E145" s="315"/>
      <c r="F145" s="133" t="s">
        <v>18</v>
      </c>
      <c r="G145" s="179">
        <v>5</v>
      </c>
      <c r="H145" s="179">
        <v>5</v>
      </c>
      <c r="I145" s="180">
        <v>5</v>
      </c>
      <c r="J145" s="180">
        <v>5</v>
      </c>
      <c r="K145" s="135">
        <v>900</v>
      </c>
      <c r="L145" s="181">
        <f>G145*K145/1000</f>
        <v>4.5</v>
      </c>
      <c r="M145" s="203">
        <f>I145*K145/1000</f>
        <v>4.5</v>
      </c>
    </row>
    <row r="146" spans="1:13" ht="15.75" customHeight="1" thickBot="1">
      <c r="A146" s="292"/>
      <c r="B146" s="293"/>
      <c r="C146" s="293"/>
      <c r="D146" s="293"/>
      <c r="E146" s="293"/>
      <c r="F146" s="293"/>
      <c r="G146" s="293"/>
      <c r="H146" s="293"/>
      <c r="I146" s="293"/>
      <c r="J146" s="293"/>
      <c r="K146" s="294"/>
      <c r="L146" s="187">
        <f>SUM(L143:L145)</f>
        <v>16.293500000000002</v>
      </c>
      <c r="M146" s="187">
        <f>SUM(M143:M145)</f>
        <v>18.649699999999999</v>
      </c>
    </row>
    <row r="147" spans="1:13" ht="15.75" customHeight="1">
      <c r="A147" s="239">
        <v>3</v>
      </c>
      <c r="B147" s="242" t="s">
        <v>152</v>
      </c>
      <c r="C147" s="243"/>
      <c r="D147" s="368" t="s">
        <v>151</v>
      </c>
      <c r="E147" s="368" t="s">
        <v>151</v>
      </c>
      <c r="F147" s="25" t="s">
        <v>6</v>
      </c>
      <c r="G147" s="43">
        <v>15</v>
      </c>
      <c r="H147" s="43">
        <v>15</v>
      </c>
      <c r="I147" s="43">
        <v>15</v>
      </c>
      <c r="J147" s="43">
        <v>15</v>
      </c>
      <c r="K147" s="16">
        <v>100</v>
      </c>
      <c r="L147" s="40">
        <f>G147*K147/1000</f>
        <v>1.5</v>
      </c>
      <c r="M147" s="41">
        <f>I147*K147/1000</f>
        <v>1.5</v>
      </c>
    </row>
    <row r="148" spans="1:13" ht="18" customHeight="1">
      <c r="A148" s="240"/>
      <c r="B148" s="244"/>
      <c r="C148" s="245"/>
      <c r="D148" s="353"/>
      <c r="E148" s="353"/>
      <c r="F148" s="25" t="s">
        <v>22</v>
      </c>
      <c r="G148" s="43">
        <v>8</v>
      </c>
      <c r="H148" s="43">
        <v>7</v>
      </c>
      <c r="I148" s="43">
        <v>8</v>
      </c>
      <c r="J148" s="43">
        <v>7</v>
      </c>
      <c r="K148" s="16">
        <v>187</v>
      </c>
      <c r="L148" s="40">
        <f>G148*K148/1000</f>
        <v>1.496</v>
      </c>
      <c r="M148" s="44">
        <f>I148*K148/1000</f>
        <v>1.496</v>
      </c>
    </row>
    <row r="149" spans="1:13" ht="15">
      <c r="A149" s="240"/>
      <c r="B149" s="289"/>
      <c r="C149" s="290"/>
      <c r="D149" s="354"/>
      <c r="E149" s="354"/>
      <c r="F149" s="24" t="s">
        <v>8</v>
      </c>
      <c r="G149" s="45">
        <v>150</v>
      </c>
      <c r="H149" s="45">
        <v>150</v>
      </c>
      <c r="I149" s="45">
        <v>150</v>
      </c>
      <c r="J149" s="45">
        <v>150</v>
      </c>
      <c r="K149" s="16"/>
      <c r="L149" s="40">
        <f>G149*K149/1000</f>
        <v>0</v>
      </c>
      <c r="M149" s="44">
        <f>I149*K149/1000</f>
        <v>0</v>
      </c>
    </row>
    <row r="150" spans="1:13" ht="18" customHeight="1">
      <c r="A150" s="240"/>
      <c r="B150" s="528" t="s">
        <v>23</v>
      </c>
      <c r="C150" s="529"/>
      <c r="D150" s="450" t="s">
        <v>10</v>
      </c>
      <c r="E150" s="450" t="s">
        <v>10</v>
      </c>
      <c r="F150" s="25" t="s">
        <v>130</v>
      </c>
      <c r="G150" s="43">
        <v>0.5</v>
      </c>
      <c r="H150" s="43">
        <v>0.5</v>
      </c>
      <c r="I150" s="43">
        <v>0.5</v>
      </c>
      <c r="J150" s="43">
        <v>0.5</v>
      </c>
      <c r="K150" s="16">
        <v>880</v>
      </c>
      <c r="L150" s="40">
        <f>G150*K150/1000</f>
        <v>0.44</v>
      </c>
      <c r="M150" s="44">
        <f>I150*K150/1000</f>
        <v>0.44</v>
      </c>
    </row>
    <row r="151" spans="1:13" thickBot="1">
      <c r="A151" s="241"/>
      <c r="B151" s="289"/>
      <c r="C151" s="290"/>
      <c r="D151" s="382"/>
      <c r="E151" s="472"/>
      <c r="F151" s="24" t="s">
        <v>8</v>
      </c>
      <c r="G151" s="45">
        <v>54</v>
      </c>
      <c r="H151" s="45">
        <v>54</v>
      </c>
      <c r="I151" s="45">
        <v>54</v>
      </c>
      <c r="J151" s="45">
        <v>54</v>
      </c>
      <c r="K151" s="16"/>
      <c r="L151" s="40">
        <f>G151*K151/1000</f>
        <v>0</v>
      </c>
      <c r="M151" s="84">
        <f>I151*K151/1000</f>
        <v>0</v>
      </c>
    </row>
    <row r="152" spans="1:13" thickBot="1">
      <c r="A152" s="251"/>
      <c r="B152" s="252"/>
      <c r="C152" s="252"/>
      <c r="D152" s="252"/>
      <c r="E152" s="252"/>
      <c r="F152" s="252"/>
      <c r="G152" s="252"/>
      <c r="H152" s="252"/>
      <c r="I152" s="252"/>
      <c r="J152" s="252"/>
      <c r="K152" s="255"/>
      <c r="L152" s="49">
        <f>SUM(L147:L151)</f>
        <v>3.4359999999999999</v>
      </c>
      <c r="M152" s="49">
        <f>SUM(M147:M151)</f>
        <v>3.4359999999999999</v>
      </c>
    </row>
    <row r="153" spans="1:13" ht="30.75" customHeight="1" thickBot="1">
      <c r="A153" s="50">
        <v>4</v>
      </c>
      <c r="B153" s="291" t="s">
        <v>0</v>
      </c>
      <c r="C153" s="291"/>
      <c r="D153" s="51">
        <v>30</v>
      </c>
      <c r="E153" s="51">
        <v>30</v>
      </c>
      <c r="F153" s="26" t="s">
        <v>0</v>
      </c>
      <c r="G153" s="52">
        <v>30</v>
      </c>
      <c r="H153" s="52">
        <v>30</v>
      </c>
      <c r="I153" s="52">
        <v>30</v>
      </c>
      <c r="J153" s="52">
        <v>30</v>
      </c>
      <c r="K153" s="16">
        <v>65</v>
      </c>
      <c r="L153" s="53">
        <f>G153*K153/1000</f>
        <v>1.95</v>
      </c>
      <c r="M153" s="54">
        <f>I153*K153/1000</f>
        <v>1.95</v>
      </c>
    </row>
    <row r="154" spans="1:13" thickBot="1">
      <c r="A154" s="277"/>
      <c r="B154" s="278"/>
      <c r="C154" s="278"/>
      <c r="D154" s="278"/>
      <c r="E154" s="278"/>
      <c r="F154" s="278"/>
      <c r="G154" s="278"/>
      <c r="H154" s="278"/>
      <c r="I154" s="278"/>
      <c r="J154" s="252"/>
      <c r="K154" s="253"/>
      <c r="L154" s="55">
        <f>SUM(L153)</f>
        <v>1.95</v>
      </c>
      <c r="M154" s="55">
        <f>SUM(M153)</f>
        <v>1.95</v>
      </c>
    </row>
    <row r="155" spans="1:13" ht="39.75" customHeight="1" thickBot="1">
      <c r="A155" s="160">
        <v>5</v>
      </c>
      <c r="B155" s="586" t="s">
        <v>224</v>
      </c>
      <c r="C155" s="586"/>
      <c r="D155" s="161">
        <v>18</v>
      </c>
      <c r="E155" s="161">
        <v>30</v>
      </c>
      <c r="F155" s="586" t="s">
        <v>224</v>
      </c>
      <c r="G155" s="586"/>
      <c r="H155" s="163">
        <v>18</v>
      </c>
      <c r="I155" s="163">
        <v>30</v>
      </c>
      <c r="J155" s="163">
        <v>30</v>
      </c>
      <c r="K155" s="176"/>
      <c r="L155" s="167"/>
      <c r="M155" s="177">
        <v>20</v>
      </c>
    </row>
    <row r="156" spans="1:13" thickBot="1">
      <c r="A156" s="334"/>
      <c r="B156" s="335"/>
      <c r="C156" s="335"/>
      <c r="D156" s="335"/>
      <c r="E156" s="335"/>
      <c r="F156" s="335"/>
      <c r="G156" s="335"/>
      <c r="H156" s="335"/>
      <c r="I156" s="335"/>
      <c r="J156" s="335"/>
      <c r="K156" s="336"/>
      <c r="L156" s="55">
        <f>SUM(L155)</f>
        <v>0</v>
      </c>
      <c r="M156" s="55">
        <f>SUM(M155)</f>
        <v>20</v>
      </c>
    </row>
    <row r="157" spans="1:13" s="4" customFormat="1" ht="21.75" customHeight="1" thickBot="1">
      <c r="A157" s="383"/>
      <c r="B157" s="384"/>
      <c r="C157" s="384"/>
      <c r="D157" s="384"/>
      <c r="E157" s="384"/>
      <c r="F157" s="384"/>
      <c r="G157" s="384"/>
      <c r="H157" s="384"/>
      <c r="I157" s="385"/>
      <c r="J157" s="257" t="s">
        <v>16</v>
      </c>
      <c r="K157" s="258"/>
      <c r="L157" s="58">
        <f>L135+L142+L146+L152+L154</f>
        <v>65.447000000000003</v>
      </c>
      <c r="M157" s="59">
        <f>M135+M142+M146+M152+M154+M156</f>
        <v>98.998200000000011</v>
      </c>
    </row>
    <row r="158" spans="1:13" ht="15.75" customHeight="1" thickBot="1">
      <c r="A158" s="372" t="s">
        <v>67</v>
      </c>
      <c r="B158" s="373"/>
      <c r="C158" s="373"/>
      <c r="D158" s="373"/>
      <c r="E158" s="373"/>
      <c r="F158" s="373"/>
      <c r="G158" s="373"/>
      <c r="H158" s="373"/>
      <c r="I158" s="373"/>
      <c r="J158" s="373"/>
      <c r="K158" s="373"/>
      <c r="L158" s="373"/>
      <c r="M158" s="374"/>
    </row>
    <row r="159" spans="1:13" ht="22.5" customHeight="1">
      <c r="A159" s="236">
        <v>1</v>
      </c>
      <c r="B159" s="416" t="s">
        <v>128</v>
      </c>
      <c r="C159" s="417"/>
      <c r="D159" s="559">
        <v>60</v>
      </c>
      <c r="E159" s="418">
        <v>100</v>
      </c>
      <c r="F159" s="97" t="s">
        <v>194</v>
      </c>
      <c r="G159" s="98">
        <v>56.53</v>
      </c>
      <c r="H159" s="98" t="s">
        <v>99</v>
      </c>
      <c r="I159" s="64">
        <v>94.22</v>
      </c>
      <c r="J159" s="64" t="s">
        <v>82</v>
      </c>
      <c r="K159" s="16">
        <v>50</v>
      </c>
      <c r="L159" s="6">
        <f t="shared" ref="L159:L164" si="15">G159*K159/1000</f>
        <v>2.8264999999999998</v>
      </c>
      <c r="M159" s="41">
        <f>I159*K159/1000</f>
        <v>4.7110000000000003</v>
      </c>
    </row>
    <row r="160" spans="1:13" ht="15">
      <c r="A160" s="240"/>
      <c r="B160" s="322"/>
      <c r="C160" s="323"/>
      <c r="D160" s="477"/>
      <c r="E160" s="376"/>
      <c r="F160" s="30" t="s">
        <v>78</v>
      </c>
      <c r="G160" s="85">
        <v>12.5</v>
      </c>
      <c r="H160" s="85">
        <v>10.5</v>
      </c>
      <c r="I160" s="8">
        <v>20.83</v>
      </c>
      <c r="J160" s="8">
        <v>17.5</v>
      </c>
      <c r="K160" s="16">
        <v>50</v>
      </c>
      <c r="L160" s="6">
        <f t="shared" si="15"/>
        <v>0.625</v>
      </c>
      <c r="M160" s="41">
        <f>I160*K160/1000</f>
        <v>1.0415000000000001</v>
      </c>
    </row>
    <row r="161" spans="1:13" ht="25.5">
      <c r="A161" s="240"/>
      <c r="B161" s="287"/>
      <c r="C161" s="288"/>
      <c r="D161" s="477"/>
      <c r="E161" s="376"/>
      <c r="F161" s="25" t="s">
        <v>192</v>
      </c>
      <c r="G161" s="73">
        <v>7.2</v>
      </c>
      <c r="H161" s="73">
        <v>7.2</v>
      </c>
      <c r="I161" s="8">
        <v>12</v>
      </c>
      <c r="J161" s="8">
        <v>12</v>
      </c>
      <c r="K161" s="15">
        <v>180</v>
      </c>
      <c r="L161" s="6">
        <f t="shared" si="15"/>
        <v>1.296</v>
      </c>
      <c r="M161" s="84">
        <f>I161*K161/1000</f>
        <v>2.16</v>
      </c>
    </row>
    <row r="162" spans="1:13" ht="15">
      <c r="A162" s="240"/>
      <c r="B162" s="287"/>
      <c r="C162" s="288"/>
      <c r="D162" s="477"/>
      <c r="E162" s="376"/>
      <c r="F162" s="32" t="s">
        <v>5</v>
      </c>
      <c r="G162" s="99">
        <v>4.5</v>
      </c>
      <c r="H162" s="99">
        <v>4.5</v>
      </c>
      <c r="I162" s="10">
        <v>7.5</v>
      </c>
      <c r="J162" s="11">
        <v>7.5</v>
      </c>
      <c r="K162" s="16">
        <v>185</v>
      </c>
      <c r="L162" s="6">
        <f t="shared" si="15"/>
        <v>0.83250000000000002</v>
      </c>
      <c r="M162" s="75">
        <f>I162*K162/1000</f>
        <v>1.3875</v>
      </c>
    </row>
    <row r="163" spans="1:13" ht="15">
      <c r="A163" s="240"/>
      <c r="B163" s="287"/>
      <c r="C163" s="288"/>
      <c r="D163" s="477"/>
      <c r="E163" s="376"/>
      <c r="F163" s="100" t="s">
        <v>20</v>
      </c>
      <c r="G163" s="10">
        <v>0.72</v>
      </c>
      <c r="H163" s="10">
        <v>0.72</v>
      </c>
      <c r="I163" s="10">
        <v>1.2</v>
      </c>
      <c r="J163" s="89">
        <v>1.2</v>
      </c>
      <c r="K163" s="16">
        <v>100</v>
      </c>
      <c r="L163" s="6">
        <f t="shared" si="15"/>
        <v>7.1999999999999995E-2</v>
      </c>
      <c r="M163" s="84">
        <f>I163*K163/1000</f>
        <v>0.12</v>
      </c>
    </row>
    <row r="164" spans="1:13" thickBot="1">
      <c r="A164" s="241"/>
      <c r="B164" s="289"/>
      <c r="C164" s="290"/>
      <c r="D164" s="478"/>
      <c r="E164" s="377"/>
      <c r="F164" s="25" t="s">
        <v>47</v>
      </c>
      <c r="G164" s="91">
        <v>0.5</v>
      </c>
      <c r="H164" s="91">
        <v>0.5</v>
      </c>
      <c r="I164" s="91">
        <v>0.5</v>
      </c>
      <c r="J164" s="91">
        <v>0.5</v>
      </c>
      <c r="K164" s="17">
        <v>25</v>
      </c>
      <c r="L164" s="6">
        <f t="shared" si="15"/>
        <v>1.2500000000000001E-2</v>
      </c>
      <c r="M164" s="75">
        <f>J164*K164/1000</f>
        <v>1.2500000000000001E-2</v>
      </c>
    </row>
    <row r="165" spans="1:13" ht="16.5" thickBot="1">
      <c r="A165" s="327"/>
      <c r="B165" s="256"/>
      <c r="C165" s="256"/>
      <c r="D165" s="256"/>
      <c r="E165" s="256"/>
      <c r="F165" s="256"/>
      <c r="G165" s="256"/>
      <c r="H165" s="256"/>
      <c r="I165" s="256"/>
      <c r="J165" s="256"/>
      <c r="K165" s="317"/>
      <c r="L165" s="12">
        <f>SUM(L159:L164)</f>
        <v>5.6645000000000003</v>
      </c>
      <c r="M165" s="12">
        <f>SUM(M159:M164)</f>
        <v>9.4324999999999992</v>
      </c>
    </row>
    <row r="166" spans="1:13" ht="26.25" customHeight="1">
      <c r="A166" s="239">
        <v>2</v>
      </c>
      <c r="B166" s="594" t="s">
        <v>153</v>
      </c>
      <c r="C166" s="595"/>
      <c r="D166" s="522">
        <v>250</v>
      </c>
      <c r="E166" s="522">
        <v>250</v>
      </c>
      <c r="F166" s="26" t="s">
        <v>177</v>
      </c>
      <c r="G166" s="72">
        <v>66.67</v>
      </c>
      <c r="H166" s="72">
        <v>50</v>
      </c>
      <c r="I166" s="72">
        <v>66.67</v>
      </c>
      <c r="J166" s="72">
        <v>50</v>
      </c>
      <c r="K166" s="16">
        <v>55</v>
      </c>
      <c r="L166" s="14">
        <f t="shared" ref="L166:L172" si="16">G166*K166/1000</f>
        <v>3.6668499999999997</v>
      </c>
      <c r="M166" s="74">
        <f>I30*K30/1000</f>
        <v>5.5</v>
      </c>
    </row>
    <row r="167" spans="1:13" ht="15">
      <c r="A167" s="240"/>
      <c r="B167" s="596"/>
      <c r="C167" s="597"/>
      <c r="D167" s="523"/>
      <c r="E167" s="523"/>
      <c r="F167" s="101" t="s">
        <v>63</v>
      </c>
      <c r="G167" s="78">
        <v>20.25</v>
      </c>
      <c r="H167" s="78">
        <v>20</v>
      </c>
      <c r="I167" s="78">
        <v>20.25</v>
      </c>
      <c r="J167" s="78">
        <v>20</v>
      </c>
      <c r="K167" s="16">
        <v>70</v>
      </c>
      <c r="L167" s="14">
        <f t="shared" si="16"/>
        <v>1.4175</v>
      </c>
      <c r="M167" s="41">
        <f>I31*K31/1000</f>
        <v>0.65</v>
      </c>
    </row>
    <row r="168" spans="1:13" ht="15">
      <c r="A168" s="240"/>
      <c r="B168" s="287"/>
      <c r="C168" s="288"/>
      <c r="D168" s="523"/>
      <c r="E168" s="523"/>
      <c r="F168" s="33" t="s">
        <v>78</v>
      </c>
      <c r="G168" s="72">
        <v>13.39</v>
      </c>
      <c r="H168" s="72">
        <v>11.25</v>
      </c>
      <c r="I168" s="72">
        <v>13.39</v>
      </c>
      <c r="J168" s="72">
        <v>11.25</v>
      </c>
      <c r="K168" s="16">
        <v>50</v>
      </c>
      <c r="L168" s="14">
        <f t="shared" si="16"/>
        <v>0.66949999999999998</v>
      </c>
      <c r="M168" s="41">
        <f>I32*K32/1000</f>
        <v>0.625</v>
      </c>
    </row>
    <row r="169" spans="1:13" ht="15">
      <c r="A169" s="240"/>
      <c r="B169" s="287"/>
      <c r="C169" s="288"/>
      <c r="D169" s="523"/>
      <c r="E169" s="523"/>
      <c r="F169" s="33" t="s">
        <v>79</v>
      </c>
      <c r="G169" s="72">
        <v>14.06</v>
      </c>
      <c r="H169" s="72">
        <v>11.25</v>
      </c>
      <c r="I169" s="72">
        <v>14.06</v>
      </c>
      <c r="J169" s="72">
        <v>11.25</v>
      </c>
      <c r="K169" s="16">
        <v>50</v>
      </c>
      <c r="L169" s="14">
        <f t="shared" si="16"/>
        <v>0.70299999999999996</v>
      </c>
      <c r="M169" s="41">
        <f>I33*K33/1000</f>
        <v>0.6</v>
      </c>
    </row>
    <row r="170" spans="1:13" ht="15">
      <c r="A170" s="240"/>
      <c r="B170" s="287"/>
      <c r="C170" s="288"/>
      <c r="D170" s="523"/>
      <c r="E170" s="523"/>
      <c r="F170" s="101" t="s">
        <v>5</v>
      </c>
      <c r="G170" s="78">
        <v>5</v>
      </c>
      <c r="H170" s="78">
        <v>5</v>
      </c>
      <c r="I170" s="78">
        <v>5</v>
      </c>
      <c r="J170" s="78">
        <v>5</v>
      </c>
      <c r="K170" s="16">
        <v>185</v>
      </c>
      <c r="L170" s="14">
        <f t="shared" si="16"/>
        <v>0.92500000000000004</v>
      </c>
      <c r="M170" s="44">
        <f>I34*K34/1000</f>
        <v>0.46250000000000002</v>
      </c>
    </row>
    <row r="171" spans="1:13" ht="15">
      <c r="A171" s="240"/>
      <c r="B171" s="287"/>
      <c r="C171" s="288"/>
      <c r="D171" s="523"/>
      <c r="E171" s="523"/>
      <c r="F171" s="25" t="s">
        <v>47</v>
      </c>
      <c r="G171" s="91">
        <v>0.5</v>
      </c>
      <c r="H171" s="91">
        <v>0.5</v>
      </c>
      <c r="I171" s="91">
        <v>0.5</v>
      </c>
      <c r="J171" s="91">
        <v>0.5</v>
      </c>
      <c r="K171" s="17">
        <v>25</v>
      </c>
      <c r="L171" s="14">
        <f t="shared" si="16"/>
        <v>1.2500000000000001E-2</v>
      </c>
      <c r="M171" s="44">
        <f>J35*K35/1000</f>
        <v>2.5000000000000001E-2</v>
      </c>
    </row>
    <row r="172" spans="1:13" thickBot="1">
      <c r="A172" s="241"/>
      <c r="B172" s="289"/>
      <c r="C172" s="290"/>
      <c r="D172" s="524"/>
      <c r="E172" s="524"/>
      <c r="F172" s="33" t="s">
        <v>8</v>
      </c>
      <c r="G172" s="72">
        <v>175</v>
      </c>
      <c r="H172" s="72">
        <v>175</v>
      </c>
      <c r="I172" s="72">
        <v>175</v>
      </c>
      <c r="J172" s="72">
        <v>175</v>
      </c>
      <c r="K172" s="102"/>
      <c r="L172" s="14">
        <f t="shared" si="16"/>
        <v>0</v>
      </c>
      <c r="M172" s="44">
        <f>I36*K36/1000</f>
        <v>0</v>
      </c>
    </row>
    <row r="173" spans="1:13" ht="16.5" thickBot="1">
      <c r="A173" s="318"/>
      <c r="B173" s="252"/>
      <c r="C173" s="252"/>
      <c r="D173" s="252"/>
      <c r="E173" s="252"/>
      <c r="F173" s="252"/>
      <c r="G173" s="252"/>
      <c r="H173" s="252"/>
      <c r="I173" s="252"/>
      <c r="J173" s="252"/>
      <c r="K173" s="21"/>
      <c r="L173" s="13">
        <f>SUM(L166:L172)</f>
        <v>7.3943500000000002</v>
      </c>
      <c r="M173" s="13">
        <f>SUM(M166:M172)</f>
        <v>7.8625000000000007</v>
      </c>
    </row>
    <row r="174" spans="1:13" ht="18.75" customHeight="1">
      <c r="A174" s="239">
        <v>3</v>
      </c>
      <c r="B174" s="307" t="s">
        <v>176</v>
      </c>
      <c r="C174" s="308"/>
      <c r="D174" s="599" t="s">
        <v>104</v>
      </c>
      <c r="E174" s="599" t="s">
        <v>104</v>
      </c>
      <c r="F174" s="133" t="s">
        <v>80</v>
      </c>
      <c r="G174" s="180">
        <v>90</v>
      </c>
      <c r="H174" s="180">
        <v>72</v>
      </c>
      <c r="I174" s="180">
        <v>90</v>
      </c>
      <c r="J174" s="180">
        <v>72</v>
      </c>
      <c r="K174" s="135">
        <v>52</v>
      </c>
      <c r="L174" s="6">
        <f>G174*K174/1000</f>
        <v>4.68</v>
      </c>
      <c r="M174" s="75">
        <f>I174*K174/1000</f>
        <v>4.68</v>
      </c>
    </row>
    <row r="175" spans="1:13" ht="18.75" customHeight="1">
      <c r="A175" s="260"/>
      <c r="B175" s="264"/>
      <c r="C175" s="265"/>
      <c r="D175" s="268"/>
      <c r="E175" s="268"/>
      <c r="F175" s="191" t="s">
        <v>83</v>
      </c>
      <c r="G175" s="192">
        <v>46.97</v>
      </c>
      <c r="H175" s="192">
        <v>45</v>
      </c>
      <c r="I175" s="192">
        <v>46.97</v>
      </c>
      <c r="J175" s="192">
        <v>45</v>
      </c>
      <c r="K175" s="194">
        <v>720</v>
      </c>
      <c r="L175" s="6">
        <f>G175*K175/1000</f>
        <v>33.818400000000004</v>
      </c>
      <c r="M175" s="103">
        <f>I175*K175/1000</f>
        <v>33.818400000000004</v>
      </c>
    </row>
    <row r="176" spans="1:13" ht="18.75" customHeight="1">
      <c r="A176" s="260"/>
      <c r="B176" s="264"/>
      <c r="C176" s="265"/>
      <c r="D176" s="268"/>
      <c r="E176" s="268"/>
      <c r="F176" s="208" t="s">
        <v>19</v>
      </c>
      <c r="G176" s="189">
        <v>6</v>
      </c>
      <c r="H176" s="189">
        <v>6</v>
      </c>
      <c r="I176" s="189">
        <v>6</v>
      </c>
      <c r="J176" s="189">
        <v>6</v>
      </c>
      <c r="K176" s="135">
        <v>130</v>
      </c>
      <c r="L176" s="6">
        <f>G176*K176/1000</f>
        <v>0.78</v>
      </c>
      <c r="M176" s="44">
        <f>I176*K176/1000</f>
        <v>0.78</v>
      </c>
    </row>
    <row r="177" spans="1:13" ht="18.75" customHeight="1">
      <c r="A177" s="260"/>
      <c r="B177" s="264"/>
      <c r="C177" s="265"/>
      <c r="D177" s="268"/>
      <c r="E177" s="268"/>
      <c r="F177" s="183" t="s">
        <v>78</v>
      </c>
      <c r="G177" s="180">
        <v>12</v>
      </c>
      <c r="H177" s="180">
        <v>10</v>
      </c>
      <c r="I177" s="180">
        <v>12</v>
      </c>
      <c r="J177" s="180">
        <v>10</v>
      </c>
      <c r="K177" s="135">
        <v>50</v>
      </c>
      <c r="L177" s="6">
        <f>G177*K177/1000</f>
        <v>0.6</v>
      </c>
      <c r="M177" s="41">
        <f>I177*K177/1000</f>
        <v>0.6</v>
      </c>
    </row>
    <row r="178" spans="1:13" ht="15">
      <c r="A178" s="260"/>
      <c r="B178" s="264"/>
      <c r="C178" s="265"/>
      <c r="D178" s="268"/>
      <c r="E178" s="268"/>
      <c r="F178" s="133" t="s">
        <v>18</v>
      </c>
      <c r="G178" s="179">
        <v>3</v>
      </c>
      <c r="H178" s="179">
        <v>3</v>
      </c>
      <c r="I178" s="180">
        <v>3</v>
      </c>
      <c r="J178" s="180">
        <v>3</v>
      </c>
      <c r="K178" s="135">
        <v>900</v>
      </c>
      <c r="L178" s="6">
        <f>G178*K178/1000</f>
        <v>2.7</v>
      </c>
      <c r="M178" s="44">
        <f>I178*K178/1000</f>
        <v>2.7</v>
      </c>
    </row>
    <row r="179" spans="1:13" ht="15.75" customHeight="1">
      <c r="A179" s="260"/>
      <c r="B179" s="264"/>
      <c r="C179" s="265"/>
      <c r="D179" s="268"/>
      <c r="E179" s="268"/>
      <c r="F179" s="137" t="s">
        <v>48</v>
      </c>
      <c r="G179" s="209">
        <v>0.1</v>
      </c>
      <c r="H179" s="209" t="s">
        <v>105</v>
      </c>
      <c r="I179" s="209">
        <v>0.1</v>
      </c>
      <c r="J179" s="209" t="s">
        <v>105</v>
      </c>
      <c r="K179" s="135">
        <v>16</v>
      </c>
      <c r="L179" s="6">
        <f>G179*K179</f>
        <v>1.6</v>
      </c>
      <c r="M179" s="44">
        <f>I179*K179</f>
        <v>1.6</v>
      </c>
    </row>
    <row r="180" spans="1:13" ht="15">
      <c r="A180" s="260"/>
      <c r="B180" s="264"/>
      <c r="C180" s="265"/>
      <c r="D180" s="268"/>
      <c r="E180" s="268"/>
      <c r="F180" s="133" t="s">
        <v>47</v>
      </c>
      <c r="G180" s="140">
        <v>0.5</v>
      </c>
      <c r="H180" s="140">
        <v>0.5</v>
      </c>
      <c r="I180" s="140">
        <v>0.5</v>
      </c>
      <c r="J180" s="140">
        <v>0.5</v>
      </c>
      <c r="K180" s="200">
        <v>245</v>
      </c>
      <c r="L180" s="6">
        <f t="shared" ref="L180" si="17">G180*K180/1000</f>
        <v>0.1225</v>
      </c>
      <c r="M180" s="75">
        <f>J180*K180/1000</f>
        <v>0.1225</v>
      </c>
    </row>
    <row r="181" spans="1:13" ht="25.5">
      <c r="A181" s="260"/>
      <c r="B181" s="264"/>
      <c r="C181" s="265"/>
      <c r="D181" s="268"/>
      <c r="E181" s="268"/>
      <c r="F181" s="210" t="s">
        <v>131</v>
      </c>
      <c r="G181" s="211">
        <v>0</v>
      </c>
      <c r="H181" s="180">
        <v>15</v>
      </c>
      <c r="I181" s="211">
        <v>0</v>
      </c>
      <c r="J181" s="180">
        <v>15</v>
      </c>
      <c r="K181" s="135"/>
      <c r="L181" s="14"/>
      <c r="M181" s="71"/>
    </row>
    <row r="182" spans="1:13" ht="24.75" customHeight="1">
      <c r="A182" s="260"/>
      <c r="B182" s="264"/>
      <c r="C182" s="265"/>
      <c r="D182" s="268"/>
      <c r="E182" s="268"/>
      <c r="F182" s="137" t="s">
        <v>13</v>
      </c>
      <c r="G182" s="189">
        <v>3.75</v>
      </c>
      <c r="H182" s="189">
        <v>3.75</v>
      </c>
      <c r="I182" s="189">
        <v>3.75</v>
      </c>
      <c r="J182" s="189">
        <v>3.75</v>
      </c>
      <c r="K182" s="135">
        <v>360</v>
      </c>
      <c r="L182" s="14">
        <f>G182*K182/1000</f>
        <v>1.35</v>
      </c>
      <c r="M182" s="81">
        <f>I182*K182/1000</f>
        <v>1.35</v>
      </c>
    </row>
    <row r="183" spans="1:13" ht="22.5" customHeight="1">
      <c r="A183" s="260"/>
      <c r="B183" s="264"/>
      <c r="C183" s="265"/>
      <c r="D183" s="268"/>
      <c r="E183" s="268"/>
      <c r="F183" s="137" t="s">
        <v>51</v>
      </c>
      <c r="G183" s="189">
        <v>1.1299999999999999</v>
      </c>
      <c r="H183" s="189">
        <v>1.1299999999999999</v>
      </c>
      <c r="I183" s="189">
        <v>1.1299999999999999</v>
      </c>
      <c r="J183" s="189">
        <v>1.1299999999999999</v>
      </c>
      <c r="K183" s="135">
        <v>80</v>
      </c>
      <c r="L183" s="14">
        <f>G183*K183/1000</f>
        <v>9.0399999999999994E-2</v>
      </c>
      <c r="M183" s="71">
        <f>I183*K183/1000</f>
        <v>9.0399999999999994E-2</v>
      </c>
    </row>
    <row r="184" spans="1:13" thickBot="1">
      <c r="A184" s="261"/>
      <c r="B184" s="266"/>
      <c r="C184" s="267"/>
      <c r="D184" s="269"/>
      <c r="E184" s="269"/>
      <c r="F184" s="133" t="s">
        <v>8</v>
      </c>
      <c r="G184" s="180">
        <v>11.25</v>
      </c>
      <c r="H184" s="180">
        <v>11.25</v>
      </c>
      <c r="I184" s="180">
        <v>11.25</v>
      </c>
      <c r="J184" s="180">
        <v>11.25</v>
      </c>
      <c r="K184" s="200"/>
      <c r="L184" s="14">
        <f>G184*K184/1000</f>
        <v>0</v>
      </c>
      <c r="M184" s="71">
        <f>J184*K184/1000</f>
        <v>0</v>
      </c>
    </row>
    <row r="185" spans="1:13" thickBot="1">
      <c r="A185" s="600"/>
      <c r="B185" s="601"/>
      <c r="C185" s="601"/>
      <c r="D185" s="601"/>
      <c r="E185" s="601"/>
      <c r="F185" s="601"/>
      <c r="G185" s="601"/>
      <c r="H185" s="601"/>
      <c r="I185" s="601"/>
      <c r="J185" s="601"/>
      <c r="K185" s="306"/>
      <c r="L185" s="77">
        <f>SUM(L174:L184)</f>
        <v>45.741300000000017</v>
      </c>
      <c r="M185" s="77">
        <f>SUM(M174:M184)</f>
        <v>45.741300000000017</v>
      </c>
    </row>
    <row r="186" spans="1:13" s="3" customFormat="1" ht="26.25" customHeight="1">
      <c r="A186" s="239">
        <v>4</v>
      </c>
      <c r="B186" s="307" t="s">
        <v>206</v>
      </c>
      <c r="C186" s="308"/>
      <c r="D186" s="602" t="s">
        <v>97</v>
      </c>
      <c r="E186" s="313" t="s">
        <v>98</v>
      </c>
      <c r="F186" s="133" t="s">
        <v>207</v>
      </c>
      <c r="G186" s="179">
        <v>192</v>
      </c>
      <c r="H186" s="179">
        <v>154.5</v>
      </c>
      <c r="I186" s="180">
        <v>228</v>
      </c>
      <c r="J186" s="180">
        <v>185.4</v>
      </c>
      <c r="K186" s="135">
        <v>55</v>
      </c>
      <c r="L186" s="181">
        <f>G186*K186/1000</f>
        <v>10.56</v>
      </c>
      <c r="M186" s="182">
        <f>I186*K186/1000</f>
        <v>12.54</v>
      </c>
    </row>
    <row r="187" spans="1:13" s="3" customFormat="1" ht="15">
      <c r="A187" s="260"/>
      <c r="B187" s="264"/>
      <c r="C187" s="265"/>
      <c r="D187" s="603"/>
      <c r="E187" s="314"/>
      <c r="F187" s="183" t="s">
        <v>44</v>
      </c>
      <c r="G187" s="184">
        <v>5</v>
      </c>
      <c r="H187" s="184">
        <v>5</v>
      </c>
      <c r="I187" s="180">
        <v>5</v>
      </c>
      <c r="J187" s="185">
        <v>5</v>
      </c>
      <c r="K187" s="135">
        <v>900</v>
      </c>
      <c r="L187" s="181">
        <f>G187*K187/1000</f>
        <v>4.5</v>
      </c>
      <c r="M187" s="186">
        <f>I187*K187/1000</f>
        <v>4.5</v>
      </c>
    </row>
    <row r="188" spans="1:13" s="3" customFormat="1" thickBot="1">
      <c r="A188" s="261"/>
      <c r="B188" s="266"/>
      <c r="C188" s="267"/>
      <c r="D188" s="604"/>
      <c r="E188" s="315"/>
      <c r="F188" s="133" t="s">
        <v>47</v>
      </c>
      <c r="G188" s="179">
        <v>0.5</v>
      </c>
      <c r="H188" s="179">
        <v>0.5</v>
      </c>
      <c r="I188" s="179">
        <v>0.5</v>
      </c>
      <c r="J188" s="179">
        <v>0.5</v>
      </c>
      <c r="K188" s="135">
        <v>25</v>
      </c>
      <c r="L188" s="181">
        <f>G188*K188/1000</f>
        <v>1.2500000000000001E-2</v>
      </c>
      <c r="M188" s="186">
        <f>J188*K188/1000</f>
        <v>1.2500000000000001E-2</v>
      </c>
    </row>
    <row r="189" spans="1:13" s="3" customFormat="1" thickBot="1">
      <c r="A189" s="292"/>
      <c r="B189" s="293"/>
      <c r="C189" s="293"/>
      <c r="D189" s="293"/>
      <c r="E189" s="293"/>
      <c r="F189" s="293"/>
      <c r="G189" s="293"/>
      <c r="H189" s="293"/>
      <c r="I189" s="293"/>
      <c r="J189" s="293"/>
      <c r="K189" s="397"/>
      <c r="L189" s="187">
        <f>SUM(L186:L188)</f>
        <v>15.0725</v>
      </c>
      <c r="M189" s="187">
        <f>SUM(M186:M188)</f>
        <v>17.052499999999998</v>
      </c>
    </row>
    <row r="190" spans="1:13" ht="26.25" customHeight="1" thickBot="1">
      <c r="A190" s="178">
        <v>5</v>
      </c>
      <c r="B190" s="402" t="s">
        <v>133</v>
      </c>
      <c r="C190" s="402"/>
      <c r="D190" s="188">
        <v>20</v>
      </c>
      <c r="E190" s="188">
        <v>20</v>
      </c>
      <c r="F190" s="133" t="s">
        <v>0</v>
      </c>
      <c r="G190" s="189">
        <v>20</v>
      </c>
      <c r="H190" s="189">
        <v>20</v>
      </c>
      <c r="I190" s="189">
        <v>20</v>
      </c>
      <c r="J190" s="189">
        <v>20</v>
      </c>
      <c r="K190" s="135">
        <v>65</v>
      </c>
      <c r="L190" s="181">
        <f>G190*K190/1000</f>
        <v>1.3</v>
      </c>
      <c r="M190" s="190">
        <f>I190*K190/1000</f>
        <v>1.3</v>
      </c>
    </row>
    <row r="191" spans="1:13" thickBot="1">
      <c r="A191" s="337"/>
      <c r="B191" s="338"/>
      <c r="C191" s="338"/>
      <c r="D191" s="338"/>
      <c r="E191" s="338"/>
      <c r="F191" s="338"/>
      <c r="G191" s="338"/>
      <c r="H191" s="338"/>
      <c r="I191" s="338"/>
      <c r="J191" s="252"/>
      <c r="K191" s="317"/>
      <c r="L191" s="13">
        <f>SUM(L190)</f>
        <v>1.3</v>
      </c>
      <c r="M191" s="13">
        <f>SUM(M190)</f>
        <v>1.3</v>
      </c>
    </row>
    <row r="192" spans="1:13" ht="26.25" customHeight="1" thickBot="1">
      <c r="A192" s="151">
        <v>6</v>
      </c>
      <c r="B192" s="291" t="s">
        <v>134</v>
      </c>
      <c r="C192" s="291"/>
      <c r="D192" s="155">
        <v>30</v>
      </c>
      <c r="E192" s="155">
        <v>30</v>
      </c>
      <c r="F192" s="27" t="s">
        <v>86</v>
      </c>
      <c r="G192" s="78">
        <v>30</v>
      </c>
      <c r="H192" s="78">
        <v>30</v>
      </c>
      <c r="I192" s="78">
        <v>30</v>
      </c>
      <c r="J192" s="78">
        <v>30</v>
      </c>
      <c r="K192" s="16">
        <v>65</v>
      </c>
      <c r="L192" s="14">
        <f>G192*K192/1000</f>
        <v>1.95</v>
      </c>
      <c r="M192" s="57">
        <f>I192*K192/1000</f>
        <v>1.95</v>
      </c>
    </row>
    <row r="193" spans="1:13" thickBot="1">
      <c r="A193" s="337"/>
      <c r="B193" s="338"/>
      <c r="C193" s="338"/>
      <c r="D193" s="338"/>
      <c r="E193" s="338"/>
      <c r="F193" s="338"/>
      <c r="G193" s="338"/>
      <c r="H193" s="338"/>
      <c r="I193" s="338"/>
      <c r="J193" s="252"/>
      <c r="K193" s="317"/>
      <c r="L193" s="13">
        <f>SUM(L192)</f>
        <v>1.95</v>
      </c>
      <c r="M193" s="13">
        <f>SUM(M192)</f>
        <v>1.95</v>
      </c>
    </row>
    <row r="194" spans="1:13" ht="33" customHeight="1" thickBot="1">
      <c r="A194" s="50">
        <v>7</v>
      </c>
      <c r="B194" s="438" t="s">
        <v>155</v>
      </c>
      <c r="C194" s="438"/>
      <c r="D194" s="73">
        <v>200</v>
      </c>
      <c r="E194" s="104">
        <v>200</v>
      </c>
      <c r="F194" s="32" t="s">
        <v>189</v>
      </c>
      <c r="G194" s="10">
        <v>200</v>
      </c>
      <c r="H194" s="99">
        <v>200</v>
      </c>
      <c r="I194" s="10">
        <v>200</v>
      </c>
      <c r="J194" s="99">
        <v>200</v>
      </c>
      <c r="K194" s="16">
        <v>70</v>
      </c>
      <c r="L194" s="6">
        <f>G194*K194/1000</f>
        <v>14</v>
      </c>
      <c r="M194" s="105">
        <f>I194*K194/1000</f>
        <v>14</v>
      </c>
    </row>
    <row r="195" spans="1:13" ht="16.5" thickBot="1">
      <c r="A195" s="461"/>
      <c r="B195" s="335"/>
      <c r="C195" s="335"/>
      <c r="D195" s="335"/>
      <c r="E195" s="335"/>
      <c r="F195" s="335"/>
      <c r="G195" s="335"/>
      <c r="H195" s="335"/>
      <c r="I195" s="335"/>
      <c r="J195" s="335"/>
      <c r="K195" s="394"/>
      <c r="L195" s="12">
        <f>SUM(L194)</f>
        <v>14</v>
      </c>
      <c r="M195" s="12">
        <f>SUM(M194)</f>
        <v>14</v>
      </c>
    </row>
    <row r="196" spans="1:13" ht="39.75" hidden="1" customHeight="1" thickBot="1">
      <c r="A196" s="160">
        <v>5</v>
      </c>
      <c r="B196" s="598" t="s">
        <v>188</v>
      </c>
      <c r="C196" s="598"/>
      <c r="D196" s="166">
        <v>30</v>
      </c>
      <c r="E196" s="166">
        <v>30</v>
      </c>
      <c r="F196" s="162" t="s">
        <v>136</v>
      </c>
      <c r="G196" s="163">
        <v>1</v>
      </c>
      <c r="H196" s="163">
        <v>1</v>
      </c>
      <c r="I196" s="163"/>
      <c r="J196" s="163"/>
      <c r="K196" s="164"/>
      <c r="L196" s="165"/>
      <c r="M196" s="144"/>
    </row>
    <row r="197" spans="1:13" ht="15.75" hidden="1" customHeight="1" thickBot="1">
      <c r="A197" s="334"/>
      <c r="B197" s="335"/>
      <c r="C197" s="335"/>
      <c r="D197" s="335"/>
      <c r="E197" s="335"/>
      <c r="F197" s="335"/>
      <c r="G197" s="335"/>
      <c r="H197" s="335"/>
      <c r="I197" s="335"/>
      <c r="J197" s="335"/>
      <c r="K197" s="336"/>
      <c r="L197" s="55"/>
      <c r="M197" s="55">
        <f>SUM(M196)</f>
        <v>0</v>
      </c>
    </row>
    <row r="198" spans="1:13" s="4" customFormat="1" ht="21.75" customHeight="1" thickBot="1">
      <c r="A198" s="383"/>
      <c r="B198" s="384"/>
      <c r="C198" s="384"/>
      <c r="D198" s="384"/>
      <c r="E198" s="384"/>
      <c r="F198" s="384"/>
      <c r="G198" s="384"/>
      <c r="H198" s="384"/>
      <c r="I198" s="385"/>
      <c r="J198" s="257" t="s">
        <v>16</v>
      </c>
      <c r="K198" s="258"/>
      <c r="L198" s="58">
        <f>L165+L173+L185+L191+L193+L195</f>
        <v>76.050150000000016</v>
      </c>
      <c r="M198" s="59">
        <f>M165+M173+M185+M189+M191+M193+M195</f>
        <v>97.33880000000002</v>
      </c>
    </row>
    <row r="199" spans="1:13" ht="26.25" customHeight="1" thickBot="1">
      <c r="A199" s="248"/>
      <c r="B199" s="249"/>
      <c r="C199" s="249"/>
      <c r="D199" s="249"/>
      <c r="E199" s="249"/>
      <c r="F199" s="249"/>
      <c r="G199" s="249"/>
      <c r="H199" s="249"/>
      <c r="I199" s="250"/>
      <c r="J199" s="325" t="s">
        <v>126</v>
      </c>
      <c r="K199" s="326"/>
      <c r="L199" s="83">
        <f>L157+L198</f>
        <v>141.49715000000003</v>
      </c>
      <c r="M199" s="106">
        <f>M157+M198</f>
        <v>196.33700000000005</v>
      </c>
    </row>
    <row r="200" spans="1:13" ht="15.75" customHeight="1" thickBot="1">
      <c r="A200" s="455" t="s">
        <v>33</v>
      </c>
      <c r="B200" s="456"/>
      <c r="C200" s="456"/>
      <c r="D200" s="456"/>
      <c r="E200" s="456"/>
      <c r="F200" s="456"/>
      <c r="G200" s="456"/>
      <c r="H200" s="456"/>
      <c r="I200" s="456"/>
      <c r="J200" s="456"/>
      <c r="K200" s="419"/>
      <c r="L200" s="419"/>
      <c r="M200" s="420"/>
    </row>
    <row r="201" spans="1:13" ht="15" customHeight="1">
      <c r="A201" s="236">
        <v>1</v>
      </c>
      <c r="B201" s="320" t="s">
        <v>156</v>
      </c>
      <c r="C201" s="321"/>
      <c r="D201" s="349" t="s">
        <v>106</v>
      </c>
      <c r="E201" s="349" t="s">
        <v>106</v>
      </c>
      <c r="F201" s="24" t="s">
        <v>11</v>
      </c>
      <c r="G201" s="94">
        <v>123.2</v>
      </c>
      <c r="H201" s="94">
        <v>118.8</v>
      </c>
      <c r="I201" s="94">
        <v>123.2</v>
      </c>
      <c r="J201" s="94">
        <v>118.8</v>
      </c>
      <c r="K201" s="19">
        <v>380</v>
      </c>
      <c r="L201" s="40">
        <f>G201*K201/1000</f>
        <v>46.816000000000003</v>
      </c>
      <c r="M201" s="41">
        <f>I201*K201/1000</f>
        <v>46.816000000000003</v>
      </c>
    </row>
    <row r="202" spans="1:13" ht="15" customHeight="1">
      <c r="A202" s="240"/>
      <c r="B202" s="244"/>
      <c r="C202" s="245"/>
      <c r="D202" s="350"/>
      <c r="E202" s="350"/>
      <c r="F202" s="25" t="s">
        <v>12</v>
      </c>
      <c r="G202" s="43">
        <v>13.2</v>
      </c>
      <c r="H202" s="43">
        <v>13.2</v>
      </c>
      <c r="I202" s="43">
        <v>13.2</v>
      </c>
      <c r="J202" s="43">
        <v>13.2</v>
      </c>
      <c r="K202" s="16">
        <v>60</v>
      </c>
      <c r="L202" s="40">
        <f>G202*K202/1000</f>
        <v>0.79200000000000004</v>
      </c>
      <c r="M202" s="44">
        <f>I202*K202/1000</f>
        <v>0.79200000000000004</v>
      </c>
    </row>
    <row r="203" spans="1:13" ht="15" customHeight="1">
      <c r="A203" s="240"/>
      <c r="B203" s="358"/>
      <c r="C203" s="359"/>
      <c r="D203" s="350"/>
      <c r="E203" s="350"/>
      <c r="F203" s="25" t="s">
        <v>6</v>
      </c>
      <c r="G203" s="43">
        <v>30.8</v>
      </c>
      <c r="H203" s="43">
        <v>30.8</v>
      </c>
      <c r="I203" s="43">
        <v>30.8</v>
      </c>
      <c r="J203" s="43">
        <v>30.8</v>
      </c>
      <c r="K203" s="16">
        <v>100</v>
      </c>
      <c r="L203" s="40">
        <f>G203*K203/1000</f>
        <v>3.08</v>
      </c>
      <c r="M203" s="44">
        <f>I203*K203/1000</f>
        <v>3.08</v>
      </c>
    </row>
    <row r="204" spans="1:13" ht="15">
      <c r="A204" s="240"/>
      <c r="B204" s="358"/>
      <c r="C204" s="359"/>
      <c r="D204" s="350"/>
      <c r="E204" s="350"/>
      <c r="F204" s="25" t="s">
        <v>62</v>
      </c>
      <c r="G204" s="43">
        <v>49.5</v>
      </c>
      <c r="H204" s="43">
        <v>39.6</v>
      </c>
      <c r="I204" s="43">
        <v>49.5</v>
      </c>
      <c r="J204" s="43">
        <v>39.6</v>
      </c>
      <c r="K204" s="16">
        <v>50</v>
      </c>
      <c r="L204" s="40">
        <f>G204*K204/1000</f>
        <v>2.4750000000000001</v>
      </c>
      <c r="M204" s="44">
        <f>I204*K204/1000</f>
        <v>2.4750000000000001</v>
      </c>
    </row>
    <row r="205" spans="1:13" ht="15">
      <c r="A205" s="240"/>
      <c r="B205" s="358"/>
      <c r="C205" s="359"/>
      <c r="D205" s="350"/>
      <c r="E205" s="350"/>
      <c r="F205" s="25" t="s">
        <v>48</v>
      </c>
      <c r="G205" s="43">
        <v>0.22</v>
      </c>
      <c r="H205" s="43" t="s">
        <v>100</v>
      </c>
      <c r="I205" s="43">
        <v>0.22</v>
      </c>
      <c r="J205" s="43" t="s">
        <v>100</v>
      </c>
      <c r="K205" s="19">
        <v>16</v>
      </c>
      <c r="L205" s="40">
        <f>G205*K205</f>
        <v>3.52</v>
      </c>
      <c r="M205" s="44">
        <f>I205*K205</f>
        <v>3.52</v>
      </c>
    </row>
    <row r="206" spans="1:13" ht="15">
      <c r="A206" s="240"/>
      <c r="B206" s="358"/>
      <c r="C206" s="359"/>
      <c r="D206" s="350"/>
      <c r="E206" s="350"/>
      <c r="F206" s="25" t="s">
        <v>21</v>
      </c>
      <c r="G206" s="43">
        <v>39.6</v>
      </c>
      <c r="H206" s="43">
        <v>39.6</v>
      </c>
      <c r="I206" s="43">
        <v>39.6</v>
      </c>
      <c r="J206" s="43">
        <v>39.6</v>
      </c>
      <c r="K206" s="16">
        <v>95</v>
      </c>
      <c r="L206" s="40">
        <f>G206*K206/1000</f>
        <v>3.762</v>
      </c>
      <c r="M206" s="44">
        <f>I206*K206/1000</f>
        <v>3.762</v>
      </c>
    </row>
    <row r="207" spans="1:13" ht="15">
      <c r="A207" s="240"/>
      <c r="B207" s="287"/>
      <c r="C207" s="288"/>
      <c r="D207" s="350"/>
      <c r="E207" s="350"/>
      <c r="F207" s="25" t="s">
        <v>5</v>
      </c>
      <c r="G207" s="43">
        <v>8.8000000000000007</v>
      </c>
      <c r="H207" s="43">
        <v>8.8000000000000007</v>
      </c>
      <c r="I207" s="43">
        <v>8.8000000000000007</v>
      </c>
      <c r="J207" s="43">
        <v>8.8000000000000007</v>
      </c>
      <c r="K207" s="16">
        <v>185</v>
      </c>
      <c r="L207" s="40">
        <f>G207*K207/1000</f>
        <v>1.6280000000000003</v>
      </c>
      <c r="M207" s="44">
        <f>I207*K207/1000</f>
        <v>1.6280000000000003</v>
      </c>
    </row>
    <row r="208" spans="1:13" ht="15">
      <c r="A208" s="240"/>
      <c r="B208" s="287"/>
      <c r="C208" s="288"/>
      <c r="D208" s="350"/>
      <c r="E208" s="350"/>
      <c r="F208" s="25" t="s">
        <v>34</v>
      </c>
      <c r="G208" s="43">
        <v>8.8000000000000007</v>
      </c>
      <c r="H208" s="43">
        <v>8.8000000000000007</v>
      </c>
      <c r="I208" s="43">
        <v>8.8000000000000007</v>
      </c>
      <c r="J208" s="43">
        <v>8.8000000000000007</v>
      </c>
      <c r="K208" s="16">
        <v>90</v>
      </c>
      <c r="L208" s="40">
        <f>G208*K208/1000</f>
        <v>0.79200000000000015</v>
      </c>
      <c r="M208" s="44">
        <f>I208*K208/1000</f>
        <v>0.79200000000000015</v>
      </c>
    </row>
    <row r="209" spans="1:13" thickBot="1">
      <c r="A209" s="241"/>
      <c r="B209" s="289"/>
      <c r="C209" s="290"/>
      <c r="D209" s="351"/>
      <c r="E209" s="351"/>
      <c r="F209" s="25" t="s">
        <v>13</v>
      </c>
      <c r="G209" s="43">
        <v>8.8000000000000007</v>
      </c>
      <c r="H209" s="43">
        <v>8.8000000000000007</v>
      </c>
      <c r="I209" s="43">
        <v>8.8000000000000007</v>
      </c>
      <c r="J209" s="43">
        <v>8.8000000000000007</v>
      </c>
      <c r="K209" s="16">
        <v>360</v>
      </c>
      <c r="L209" s="40">
        <f>G209*K209/1000</f>
        <v>3.1680000000000006</v>
      </c>
      <c r="M209" s="84">
        <f>I209*K209/1000</f>
        <v>3.1680000000000006</v>
      </c>
    </row>
    <row r="210" spans="1:13" thickBot="1">
      <c r="A210" s="251"/>
      <c r="B210" s="252"/>
      <c r="C210" s="252"/>
      <c r="D210" s="252"/>
      <c r="E210" s="252"/>
      <c r="F210" s="252"/>
      <c r="G210" s="252"/>
      <c r="H210" s="252"/>
      <c r="I210" s="252"/>
      <c r="J210" s="252"/>
      <c r="K210" s="253"/>
      <c r="L210" s="93">
        <f>SUM(L201:L209)</f>
        <v>66.033000000000015</v>
      </c>
      <c r="M210" s="93">
        <f>M201+M202+M203+M204+M205+M206+M207+M208+M209</f>
        <v>66.033000000000015</v>
      </c>
    </row>
    <row r="211" spans="1:13" ht="28.5" customHeight="1" thickBot="1">
      <c r="A211" s="107">
        <v>1</v>
      </c>
      <c r="B211" s="552" t="s">
        <v>107</v>
      </c>
      <c r="C211" s="553"/>
      <c r="D211" s="108">
        <v>30</v>
      </c>
      <c r="E211" s="108">
        <v>30</v>
      </c>
      <c r="F211" s="25" t="s">
        <v>14</v>
      </c>
      <c r="G211" s="43">
        <v>30</v>
      </c>
      <c r="H211" s="43">
        <v>30</v>
      </c>
      <c r="I211" s="43">
        <v>30</v>
      </c>
      <c r="J211" s="43">
        <v>30</v>
      </c>
      <c r="K211" s="15">
        <v>330</v>
      </c>
      <c r="L211" s="40">
        <f>G211*K211/1000</f>
        <v>9.9</v>
      </c>
      <c r="M211" s="109">
        <f>I211*K211/1000</f>
        <v>9.9</v>
      </c>
    </row>
    <row r="212" spans="1:13" ht="24" customHeight="1" thickBot="1">
      <c r="A212" s="254"/>
      <c r="B212" s="252"/>
      <c r="C212" s="252"/>
      <c r="D212" s="252"/>
      <c r="E212" s="252"/>
      <c r="F212" s="252"/>
      <c r="G212" s="252"/>
      <c r="H212" s="252"/>
      <c r="I212" s="252"/>
      <c r="J212" s="252"/>
      <c r="K212" s="255"/>
      <c r="L212" s="110">
        <f>L211</f>
        <v>9.9</v>
      </c>
      <c r="M212" s="49">
        <f>M211</f>
        <v>9.9</v>
      </c>
    </row>
    <row r="213" spans="1:13" ht="15" customHeight="1">
      <c r="A213" s="239">
        <v>2</v>
      </c>
      <c r="B213" s="378" t="s">
        <v>110</v>
      </c>
      <c r="C213" s="379"/>
      <c r="D213" s="450">
        <v>200</v>
      </c>
      <c r="E213" s="450">
        <v>200</v>
      </c>
      <c r="F213" s="24" t="s">
        <v>35</v>
      </c>
      <c r="G213" s="45">
        <v>4</v>
      </c>
      <c r="H213" s="45">
        <v>4</v>
      </c>
      <c r="I213" s="45">
        <v>4</v>
      </c>
      <c r="J213" s="45">
        <v>4</v>
      </c>
      <c r="K213" s="16">
        <v>620</v>
      </c>
      <c r="L213" s="40">
        <f>G213*K213/1000</f>
        <v>2.48</v>
      </c>
      <c r="M213" s="41">
        <f>I213*K213/1000</f>
        <v>2.48</v>
      </c>
    </row>
    <row r="214" spans="1:13" ht="15">
      <c r="A214" s="240"/>
      <c r="B214" s="469"/>
      <c r="C214" s="470"/>
      <c r="D214" s="471"/>
      <c r="E214" s="471"/>
      <c r="F214" s="24" t="s">
        <v>21</v>
      </c>
      <c r="G214" s="45">
        <v>100</v>
      </c>
      <c r="H214" s="45">
        <v>100</v>
      </c>
      <c r="I214" s="45">
        <v>100</v>
      </c>
      <c r="J214" s="45">
        <v>100</v>
      </c>
      <c r="K214" s="16">
        <v>95</v>
      </c>
      <c r="L214" s="40">
        <f>G214*K214/1000</f>
        <v>9.5</v>
      </c>
      <c r="M214" s="44">
        <f>I214*K214/1000</f>
        <v>9.5</v>
      </c>
    </row>
    <row r="215" spans="1:13" ht="15">
      <c r="A215" s="240"/>
      <c r="B215" s="287"/>
      <c r="C215" s="288"/>
      <c r="D215" s="471"/>
      <c r="E215" s="471"/>
      <c r="F215" s="24" t="s">
        <v>8</v>
      </c>
      <c r="G215" s="45">
        <v>110</v>
      </c>
      <c r="H215" s="45">
        <v>110</v>
      </c>
      <c r="I215" s="45">
        <v>110</v>
      </c>
      <c r="J215" s="45">
        <v>110</v>
      </c>
      <c r="K215" s="16"/>
      <c r="L215" s="40">
        <f>G215*K215/1000</f>
        <v>0</v>
      </c>
      <c r="M215" s="44">
        <f>I215*K215/1000</f>
        <v>0</v>
      </c>
    </row>
    <row r="216" spans="1:13" thickBot="1">
      <c r="A216" s="241"/>
      <c r="B216" s="289"/>
      <c r="C216" s="290"/>
      <c r="D216" s="472"/>
      <c r="E216" s="472"/>
      <c r="F216" s="24" t="s">
        <v>45</v>
      </c>
      <c r="G216" s="45">
        <v>20</v>
      </c>
      <c r="H216" s="45">
        <v>20</v>
      </c>
      <c r="I216" s="45">
        <v>20</v>
      </c>
      <c r="J216" s="45">
        <v>20</v>
      </c>
      <c r="K216" s="16">
        <v>100</v>
      </c>
      <c r="L216" s="40">
        <f>G216*K216/1000</f>
        <v>2</v>
      </c>
      <c r="M216" s="84">
        <f>I216*K216/1000</f>
        <v>2</v>
      </c>
    </row>
    <row r="217" spans="1:13" thickBot="1">
      <c r="A217" s="251"/>
      <c r="B217" s="256"/>
      <c r="C217" s="256"/>
      <c r="D217" s="256"/>
      <c r="E217" s="256"/>
      <c r="F217" s="256"/>
      <c r="G217" s="256"/>
      <c r="H217" s="256"/>
      <c r="I217" s="256"/>
      <c r="J217" s="256"/>
      <c r="K217" s="253"/>
      <c r="L217" s="49">
        <f>SUM(L213:L216)</f>
        <v>13.98</v>
      </c>
      <c r="M217" s="49">
        <f>SUM(M213:M216)</f>
        <v>13.98</v>
      </c>
    </row>
    <row r="218" spans="1:13" ht="19.5" customHeight="1" thickBot="1">
      <c r="A218" s="50">
        <v>3</v>
      </c>
      <c r="B218" s="402" t="s">
        <v>0</v>
      </c>
      <c r="C218" s="402"/>
      <c r="D218" s="139">
        <v>30</v>
      </c>
      <c r="E218" s="139">
        <v>30</v>
      </c>
      <c r="F218" s="133" t="s">
        <v>0</v>
      </c>
      <c r="G218" s="136">
        <v>30</v>
      </c>
      <c r="H218" s="136">
        <v>30</v>
      </c>
      <c r="I218" s="136">
        <v>30</v>
      </c>
      <c r="J218" s="136">
        <v>30</v>
      </c>
      <c r="K218" s="135">
        <v>65</v>
      </c>
      <c r="L218" s="204">
        <f>G218*K218/1000</f>
        <v>1.95</v>
      </c>
      <c r="M218" s="203">
        <f>I218*K218/1000</f>
        <v>1.95</v>
      </c>
    </row>
    <row r="219" spans="1:13" thickBot="1">
      <c r="A219" s="395"/>
      <c r="B219" s="396"/>
      <c r="C219" s="396"/>
      <c r="D219" s="396"/>
      <c r="E219" s="396"/>
      <c r="F219" s="396"/>
      <c r="G219" s="396"/>
      <c r="H219" s="396"/>
      <c r="I219" s="396"/>
      <c r="J219" s="293"/>
      <c r="K219" s="397"/>
      <c r="L219" s="118">
        <f>SUM(L218)</f>
        <v>1.95</v>
      </c>
      <c r="M219" s="118">
        <f>SUM(M218)</f>
        <v>1.95</v>
      </c>
    </row>
    <row r="220" spans="1:13" ht="16.5" thickBot="1">
      <c r="A220" s="178">
        <v>4</v>
      </c>
      <c r="B220" s="408" t="s">
        <v>28</v>
      </c>
      <c r="C220" s="409"/>
      <c r="D220" s="139">
        <v>20</v>
      </c>
      <c r="E220" s="139">
        <v>20</v>
      </c>
      <c r="F220" s="137" t="s">
        <v>28</v>
      </c>
      <c r="G220" s="136">
        <v>20</v>
      </c>
      <c r="H220" s="136">
        <v>20</v>
      </c>
      <c r="I220" s="136">
        <v>20</v>
      </c>
      <c r="J220" s="136">
        <v>20</v>
      </c>
      <c r="K220" s="135">
        <v>750</v>
      </c>
      <c r="L220" s="215">
        <f>G220*K220/1000</f>
        <v>15</v>
      </c>
      <c r="M220" s="190">
        <f>I220*K220/1000</f>
        <v>15</v>
      </c>
    </row>
    <row r="221" spans="1:13" thickBot="1">
      <c r="A221" s="334"/>
      <c r="B221" s="346"/>
      <c r="C221" s="346"/>
      <c r="D221" s="346"/>
      <c r="E221" s="346"/>
      <c r="F221" s="346"/>
      <c r="G221" s="346"/>
      <c r="H221" s="346"/>
      <c r="I221" s="346"/>
      <c r="J221" s="346"/>
      <c r="K221" s="336"/>
      <c r="L221" s="55">
        <f>SUM(L220)</f>
        <v>15</v>
      </c>
      <c r="M221" s="55">
        <f>SUM(M220)</f>
        <v>15</v>
      </c>
    </row>
    <row r="222" spans="1:13" ht="27" hidden="1" customHeight="1" thickBot="1">
      <c r="A222" s="50"/>
      <c r="B222" s="493"/>
      <c r="C222" s="494"/>
      <c r="D222" s="51"/>
      <c r="E222" s="51"/>
      <c r="F222" s="26"/>
      <c r="G222" s="52"/>
      <c r="H222" s="52"/>
      <c r="I222" s="52"/>
      <c r="J222" s="52"/>
      <c r="K222" s="16"/>
      <c r="L222" s="53"/>
      <c r="M222" s="168"/>
    </row>
    <row r="223" spans="1:13" ht="15.75" hidden="1" customHeight="1" thickBot="1">
      <c r="A223" s="334"/>
      <c r="B223" s="335"/>
      <c r="C223" s="335"/>
      <c r="D223" s="335"/>
      <c r="E223" s="335"/>
      <c r="F223" s="335"/>
      <c r="G223" s="335"/>
      <c r="H223" s="335"/>
      <c r="I223" s="335"/>
      <c r="J223" s="335"/>
      <c r="K223" s="336"/>
      <c r="L223" s="55">
        <f>SUM(L222)</f>
        <v>0</v>
      </c>
      <c r="M223" s="55"/>
    </row>
    <row r="224" spans="1:13" s="4" customFormat="1" ht="21.75" customHeight="1" thickBot="1">
      <c r="A224" s="383"/>
      <c r="B224" s="384"/>
      <c r="C224" s="384"/>
      <c r="D224" s="384"/>
      <c r="E224" s="384"/>
      <c r="F224" s="384"/>
      <c r="G224" s="384"/>
      <c r="H224" s="384"/>
      <c r="I224" s="385"/>
      <c r="J224" s="257" t="s">
        <v>16</v>
      </c>
      <c r="K224" s="258"/>
      <c r="L224" s="58">
        <f>L210+L212+L217+L219+L223+L221</f>
        <v>106.86300000000003</v>
      </c>
      <c r="M224" s="59">
        <f>M210+M212+M217+M219+M223+M221</f>
        <v>106.86300000000003</v>
      </c>
    </row>
    <row r="225" spans="1:13" ht="15.75" customHeight="1" thickBot="1">
      <c r="A225" s="372" t="s">
        <v>69</v>
      </c>
      <c r="B225" s="373"/>
      <c r="C225" s="373"/>
      <c r="D225" s="373"/>
      <c r="E225" s="373"/>
      <c r="F225" s="373"/>
      <c r="G225" s="373"/>
      <c r="H225" s="373"/>
      <c r="I225" s="373"/>
      <c r="J225" s="373"/>
      <c r="K225" s="373"/>
      <c r="L225" s="373"/>
      <c r="M225" s="374"/>
    </row>
    <row r="226" spans="1:13" ht="39.75" customHeight="1" thickBot="1">
      <c r="A226" s="50">
        <v>1</v>
      </c>
      <c r="B226" s="495" t="s">
        <v>208</v>
      </c>
      <c r="C226" s="495"/>
      <c r="D226" s="60">
        <v>60</v>
      </c>
      <c r="E226" s="61">
        <v>100</v>
      </c>
      <c r="F226" s="28" t="s">
        <v>210</v>
      </c>
      <c r="G226" s="146">
        <v>70.8</v>
      </c>
      <c r="H226" s="146">
        <v>60</v>
      </c>
      <c r="I226" s="62">
        <v>118</v>
      </c>
      <c r="J226" s="146">
        <v>100</v>
      </c>
      <c r="K226" s="16">
        <v>190</v>
      </c>
      <c r="L226" s="14">
        <f>G226*K226/1000</f>
        <v>13.452</v>
      </c>
      <c r="M226" s="63">
        <f>I226*K226/1000</f>
        <v>22.42</v>
      </c>
    </row>
    <row r="227" spans="1:13" ht="16.5" customHeight="1" thickBot="1">
      <c r="A227" s="318"/>
      <c r="B227" s="412"/>
      <c r="C227" s="412"/>
      <c r="D227" s="412"/>
      <c r="E227" s="412"/>
      <c r="F227" s="412"/>
      <c r="G227" s="412"/>
      <c r="H227" s="412"/>
      <c r="I227" s="412"/>
      <c r="J227" s="412"/>
      <c r="K227" s="253"/>
      <c r="L227" s="13">
        <f>SUM(L226:L226)</f>
        <v>13.452</v>
      </c>
      <c r="M227" s="13">
        <f>SUM(M226:M226)</f>
        <v>22.42</v>
      </c>
    </row>
    <row r="228" spans="1:13" ht="15">
      <c r="A228" s="239">
        <v>2</v>
      </c>
      <c r="B228" s="341" t="s">
        <v>158</v>
      </c>
      <c r="C228" s="342"/>
      <c r="D228" s="375">
        <v>250</v>
      </c>
      <c r="E228" s="375">
        <v>250</v>
      </c>
      <c r="F228" s="25" t="s">
        <v>80</v>
      </c>
      <c r="G228" s="8">
        <v>62.5</v>
      </c>
      <c r="H228" s="8">
        <v>50</v>
      </c>
      <c r="I228" s="8">
        <v>62.5</v>
      </c>
      <c r="J228" s="8">
        <v>50</v>
      </c>
      <c r="K228" s="16">
        <v>52</v>
      </c>
      <c r="L228" s="6">
        <f t="shared" ref="L228:L235" si="18">G228*K228/1000</f>
        <v>3.25</v>
      </c>
      <c r="M228" s="75">
        <f t="shared" ref="M228:M233" si="19">I228*K228/1000</f>
        <v>3.25</v>
      </c>
    </row>
    <row r="229" spans="1:13" ht="15">
      <c r="A229" s="240"/>
      <c r="B229" s="322"/>
      <c r="C229" s="323"/>
      <c r="D229" s="376"/>
      <c r="E229" s="376"/>
      <c r="F229" s="25" t="s">
        <v>196</v>
      </c>
      <c r="G229" s="8">
        <v>40</v>
      </c>
      <c r="H229" s="8">
        <v>30</v>
      </c>
      <c r="I229" s="8">
        <v>40</v>
      </c>
      <c r="J229" s="8">
        <v>30</v>
      </c>
      <c r="K229" s="16">
        <v>55</v>
      </c>
      <c r="L229" s="6">
        <f t="shared" si="18"/>
        <v>2.2000000000000002</v>
      </c>
      <c r="M229" s="74">
        <f t="shared" si="19"/>
        <v>2.2000000000000002</v>
      </c>
    </row>
    <row r="230" spans="1:13" ht="15">
      <c r="A230" s="240"/>
      <c r="B230" s="322"/>
      <c r="C230" s="323"/>
      <c r="D230" s="376"/>
      <c r="E230" s="376"/>
      <c r="F230" s="33" t="s">
        <v>79</v>
      </c>
      <c r="G230" s="72">
        <v>14.06</v>
      </c>
      <c r="H230" s="72">
        <v>11.25</v>
      </c>
      <c r="I230" s="8">
        <v>14.06</v>
      </c>
      <c r="J230" s="8">
        <v>11.25</v>
      </c>
      <c r="K230" s="16">
        <v>50</v>
      </c>
      <c r="L230" s="6">
        <f t="shared" si="18"/>
        <v>0.70299999999999996</v>
      </c>
      <c r="M230" s="41">
        <f t="shared" si="19"/>
        <v>0.70299999999999996</v>
      </c>
    </row>
    <row r="231" spans="1:13" ht="15">
      <c r="A231" s="240"/>
      <c r="B231" s="358"/>
      <c r="C231" s="359"/>
      <c r="D231" s="376"/>
      <c r="E231" s="376"/>
      <c r="F231" s="33" t="s">
        <v>78</v>
      </c>
      <c r="G231" s="72">
        <v>13.39</v>
      </c>
      <c r="H231" s="72">
        <v>11.25</v>
      </c>
      <c r="I231" s="72">
        <v>13.39</v>
      </c>
      <c r="J231" s="72">
        <v>11.25</v>
      </c>
      <c r="K231" s="16">
        <v>50</v>
      </c>
      <c r="L231" s="6">
        <f t="shared" si="18"/>
        <v>0.66949999999999998</v>
      </c>
      <c r="M231" s="41">
        <f t="shared" si="19"/>
        <v>0.66949999999999998</v>
      </c>
    </row>
    <row r="232" spans="1:13" ht="25.5">
      <c r="A232" s="240"/>
      <c r="B232" s="287"/>
      <c r="C232" s="288"/>
      <c r="D232" s="376"/>
      <c r="E232" s="376"/>
      <c r="F232" s="25" t="s">
        <v>197</v>
      </c>
      <c r="G232" s="8">
        <v>1.2</v>
      </c>
      <c r="H232" s="8">
        <v>1.2</v>
      </c>
      <c r="I232" s="8">
        <v>1.2</v>
      </c>
      <c r="J232" s="8">
        <v>1.2</v>
      </c>
      <c r="K232" s="15">
        <v>180</v>
      </c>
      <c r="L232" s="6">
        <f t="shared" si="18"/>
        <v>0.216</v>
      </c>
      <c r="M232" s="84">
        <f t="shared" si="19"/>
        <v>0.216</v>
      </c>
    </row>
    <row r="233" spans="1:13" ht="15">
      <c r="A233" s="240"/>
      <c r="B233" s="287"/>
      <c r="C233" s="288"/>
      <c r="D233" s="376"/>
      <c r="E233" s="376"/>
      <c r="F233" s="25" t="s">
        <v>5</v>
      </c>
      <c r="G233" s="8">
        <v>5</v>
      </c>
      <c r="H233" s="8">
        <v>5</v>
      </c>
      <c r="I233" s="8">
        <v>5</v>
      </c>
      <c r="J233" s="8">
        <v>5</v>
      </c>
      <c r="K233" s="16">
        <v>185</v>
      </c>
      <c r="L233" s="6">
        <f t="shared" si="18"/>
        <v>0.92500000000000004</v>
      </c>
      <c r="M233" s="44">
        <f t="shared" si="19"/>
        <v>0.92500000000000004</v>
      </c>
    </row>
    <row r="234" spans="1:13" ht="15">
      <c r="A234" s="240"/>
      <c r="B234" s="287"/>
      <c r="C234" s="288"/>
      <c r="D234" s="376"/>
      <c r="E234" s="376"/>
      <c r="F234" s="25" t="s">
        <v>47</v>
      </c>
      <c r="G234" s="8">
        <v>1</v>
      </c>
      <c r="H234" s="8">
        <v>1</v>
      </c>
      <c r="I234" s="8">
        <v>1</v>
      </c>
      <c r="J234" s="8">
        <v>1</v>
      </c>
      <c r="K234" s="16">
        <v>25</v>
      </c>
      <c r="L234" s="6">
        <f t="shared" si="18"/>
        <v>2.5000000000000001E-2</v>
      </c>
      <c r="M234" s="44">
        <f>J234*K234/1000</f>
        <v>2.5000000000000001E-2</v>
      </c>
    </row>
    <row r="235" spans="1:13" thickBot="1">
      <c r="A235" s="241"/>
      <c r="B235" s="289"/>
      <c r="C235" s="290"/>
      <c r="D235" s="377"/>
      <c r="E235" s="377"/>
      <c r="F235" s="25" t="s">
        <v>8</v>
      </c>
      <c r="G235" s="8">
        <v>200</v>
      </c>
      <c r="H235" s="8">
        <v>200</v>
      </c>
      <c r="I235" s="8">
        <v>200</v>
      </c>
      <c r="J235" s="8">
        <v>200</v>
      </c>
      <c r="K235" s="17"/>
      <c r="L235" s="6">
        <f t="shared" si="18"/>
        <v>0</v>
      </c>
      <c r="M235" s="84">
        <f>I235*K235/1000</f>
        <v>0</v>
      </c>
    </row>
    <row r="236" spans="1:13" ht="16.5" thickBot="1">
      <c r="A236" s="327"/>
      <c r="B236" s="252"/>
      <c r="C236" s="252"/>
      <c r="D236" s="252"/>
      <c r="E236" s="252"/>
      <c r="F236" s="252"/>
      <c r="G236" s="252"/>
      <c r="H236" s="252"/>
      <c r="I236" s="252"/>
      <c r="J236" s="252"/>
      <c r="K236" s="317"/>
      <c r="L236" s="77">
        <f>SUM(L228:L235)</f>
        <v>7.988500000000001</v>
      </c>
      <c r="M236" s="77">
        <f>SUM(M228:M235)</f>
        <v>7.988500000000001</v>
      </c>
    </row>
    <row r="237" spans="1:13" ht="15.75" customHeight="1">
      <c r="A237" s="490">
        <v>3</v>
      </c>
      <c r="B237" s="482" t="s">
        <v>213</v>
      </c>
      <c r="C237" s="483"/>
      <c r="D237" s="479" t="s">
        <v>214</v>
      </c>
      <c r="E237" s="479" t="s">
        <v>215</v>
      </c>
      <c r="F237" s="25" t="s">
        <v>84</v>
      </c>
      <c r="G237" s="8">
        <v>154.38</v>
      </c>
      <c r="H237" s="8">
        <v>127.8</v>
      </c>
      <c r="I237" s="8">
        <v>171.2</v>
      </c>
      <c r="J237" s="8">
        <v>142</v>
      </c>
      <c r="K237" s="16">
        <v>270</v>
      </c>
      <c r="L237" s="6">
        <f t="shared" ref="L237:L243" si="20">G237*K237/1000</f>
        <v>41.682600000000001</v>
      </c>
      <c r="M237" s="44">
        <f>I237*K237/1000</f>
        <v>46.223999999999997</v>
      </c>
    </row>
    <row r="238" spans="1:13" ht="15.75" customHeight="1">
      <c r="A238" s="491"/>
      <c r="B238" s="484"/>
      <c r="C238" s="485"/>
      <c r="D238" s="480"/>
      <c r="E238" s="480"/>
      <c r="F238" s="25" t="s">
        <v>5</v>
      </c>
      <c r="G238" s="8">
        <v>3.6</v>
      </c>
      <c r="H238" s="8">
        <v>3.6</v>
      </c>
      <c r="I238" s="8">
        <v>4</v>
      </c>
      <c r="J238" s="8">
        <v>4</v>
      </c>
      <c r="K238" s="16">
        <v>185</v>
      </c>
      <c r="L238" s="6">
        <f t="shared" si="20"/>
        <v>0.66600000000000004</v>
      </c>
      <c r="M238" s="44">
        <f>I238*K238/1000</f>
        <v>0.74</v>
      </c>
    </row>
    <row r="239" spans="1:13" ht="15.75" customHeight="1">
      <c r="A239" s="491"/>
      <c r="B239" s="484"/>
      <c r="C239" s="485"/>
      <c r="D239" s="480"/>
      <c r="E239" s="480"/>
      <c r="F239" s="25" t="s">
        <v>47</v>
      </c>
      <c r="G239" s="8">
        <v>1</v>
      </c>
      <c r="H239" s="8">
        <v>1</v>
      </c>
      <c r="I239" s="8">
        <v>1</v>
      </c>
      <c r="J239" s="8">
        <v>1</v>
      </c>
      <c r="K239" s="16">
        <v>25</v>
      </c>
      <c r="L239" s="6">
        <f t="shared" si="20"/>
        <v>2.5000000000000001E-2</v>
      </c>
      <c r="M239" s="44">
        <f>J239*K239/1000</f>
        <v>2.5000000000000001E-2</v>
      </c>
    </row>
    <row r="240" spans="1:13" ht="15.75" customHeight="1">
      <c r="A240" s="491"/>
      <c r="B240" s="484"/>
      <c r="C240" s="485"/>
      <c r="D240" s="480"/>
      <c r="E240" s="480"/>
      <c r="F240" s="25" t="s">
        <v>13</v>
      </c>
      <c r="G240" s="8">
        <v>12.5</v>
      </c>
      <c r="H240" s="8">
        <v>12.5</v>
      </c>
      <c r="I240" s="8">
        <v>12.5</v>
      </c>
      <c r="J240" s="8">
        <v>12.5</v>
      </c>
      <c r="K240" s="16">
        <v>360</v>
      </c>
      <c r="L240" s="6">
        <f t="shared" si="20"/>
        <v>4.5</v>
      </c>
      <c r="M240" s="44">
        <f>I240*K240/1000</f>
        <v>4.5</v>
      </c>
    </row>
    <row r="241" spans="1:13" ht="15.75" customHeight="1">
      <c r="A241" s="491"/>
      <c r="B241" s="484"/>
      <c r="C241" s="485"/>
      <c r="D241" s="480"/>
      <c r="E241" s="480"/>
      <c r="F241" s="25" t="s">
        <v>51</v>
      </c>
      <c r="G241" s="8">
        <v>3.75</v>
      </c>
      <c r="H241" s="8">
        <v>3.75</v>
      </c>
      <c r="I241" s="8">
        <v>3.75</v>
      </c>
      <c r="J241" s="8">
        <v>3.75</v>
      </c>
      <c r="K241" s="16">
        <v>80</v>
      </c>
      <c r="L241" s="6">
        <f t="shared" si="20"/>
        <v>0.3</v>
      </c>
      <c r="M241" s="44">
        <f>I241*K241/1000</f>
        <v>0.3</v>
      </c>
    </row>
    <row r="242" spans="1:13" ht="15" customHeight="1">
      <c r="A242" s="491"/>
      <c r="B242" s="484"/>
      <c r="C242" s="485"/>
      <c r="D242" s="480"/>
      <c r="E242" s="480"/>
      <c r="F242" s="25" t="s">
        <v>8</v>
      </c>
      <c r="G242" s="8">
        <v>37.5</v>
      </c>
      <c r="H242" s="8">
        <v>37.5</v>
      </c>
      <c r="I242" s="8">
        <v>37.5</v>
      </c>
      <c r="J242" s="8">
        <v>37.5</v>
      </c>
      <c r="K242" s="16"/>
      <c r="L242" s="6">
        <f t="shared" si="20"/>
        <v>0</v>
      </c>
      <c r="M242" s="44">
        <f>I242*K242/1000</f>
        <v>0</v>
      </c>
    </row>
    <row r="243" spans="1:13" ht="15" customHeight="1" thickBot="1">
      <c r="A243" s="492"/>
      <c r="B243" s="486"/>
      <c r="C243" s="487"/>
      <c r="D243" s="481"/>
      <c r="E243" s="481"/>
      <c r="F243" s="25" t="s">
        <v>61</v>
      </c>
      <c r="G243" s="8">
        <v>2.4</v>
      </c>
      <c r="H243" s="8">
        <v>2.4</v>
      </c>
      <c r="I243" s="8">
        <v>2.4</v>
      </c>
      <c r="J243" s="8">
        <v>2.4</v>
      </c>
      <c r="K243" s="16">
        <v>180</v>
      </c>
      <c r="L243" s="6">
        <f t="shared" si="20"/>
        <v>0.432</v>
      </c>
      <c r="M243" s="44">
        <f>I243*K243/1000</f>
        <v>0.432</v>
      </c>
    </row>
    <row r="244" spans="1:13" ht="16.5" thickBot="1">
      <c r="A244" s="327"/>
      <c r="B244" s="256"/>
      <c r="C244" s="256"/>
      <c r="D244" s="256"/>
      <c r="E244" s="256"/>
      <c r="F244" s="256"/>
      <c r="G244" s="256"/>
      <c r="H244" s="256"/>
      <c r="I244" s="256"/>
      <c r="J244" s="256"/>
      <c r="K244" s="317"/>
      <c r="L244" s="77">
        <f>SUM(L237:L243)</f>
        <v>47.605599999999995</v>
      </c>
      <c r="M244" s="77">
        <f>SUM(M237:M243)</f>
        <v>52.220999999999997</v>
      </c>
    </row>
    <row r="245" spans="1:13" ht="15.75" customHeight="1">
      <c r="A245" s="239">
        <v>4</v>
      </c>
      <c r="B245" s="341" t="s">
        <v>146</v>
      </c>
      <c r="C245" s="342"/>
      <c r="D245" s="476" t="s">
        <v>97</v>
      </c>
      <c r="E245" s="440" t="s">
        <v>98</v>
      </c>
      <c r="F245" s="25" t="s">
        <v>43</v>
      </c>
      <c r="G245" s="73">
        <v>52.5</v>
      </c>
      <c r="H245" s="73">
        <v>52.5</v>
      </c>
      <c r="I245" s="8">
        <v>62</v>
      </c>
      <c r="J245" s="8">
        <v>62</v>
      </c>
      <c r="K245" s="19">
        <v>65</v>
      </c>
      <c r="L245" s="6">
        <f>G245*K245/1000</f>
        <v>3.4125000000000001</v>
      </c>
      <c r="M245" s="74">
        <f>I245*K245/1000</f>
        <v>4.03</v>
      </c>
    </row>
    <row r="246" spans="1:13" ht="15">
      <c r="A246" s="240"/>
      <c r="B246" s="322"/>
      <c r="C246" s="323"/>
      <c r="D246" s="477"/>
      <c r="E246" s="324"/>
      <c r="F246" s="25" t="s">
        <v>47</v>
      </c>
      <c r="G246" s="73">
        <v>1</v>
      </c>
      <c r="H246" s="73">
        <v>1</v>
      </c>
      <c r="I246" s="8">
        <v>1</v>
      </c>
      <c r="J246" s="8">
        <v>1</v>
      </c>
      <c r="K246" s="16">
        <v>25</v>
      </c>
      <c r="L246" s="6">
        <f>G246*K246/1000</f>
        <v>2.5000000000000001E-2</v>
      </c>
      <c r="M246" s="75">
        <f>J246*K246/1000</f>
        <v>2.5000000000000001E-2</v>
      </c>
    </row>
    <row r="247" spans="1:13" thickBot="1">
      <c r="A247" s="241"/>
      <c r="B247" s="488"/>
      <c r="C247" s="489"/>
      <c r="D247" s="478"/>
      <c r="E247" s="441"/>
      <c r="F247" s="25" t="s">
        <v>18</v>
      </c>
      <c r="G247" s="73">
        <v>5</v>
      </c>
      <c r="H247" s="73">
        <v>5</v>
      </c>
      <c r="I247" s="8">
        <v>5</v>
      </c>
      <c r="J247" s="8">
        <v>5</v>
      </c>
      <c r="K247" s="16">
        <v>900</v>
      </c>
      <c r="L247" s="6">
        <f>G247*K247/1000</f>
        <v>4.5</v>
      </c>
      <c r="M247" s="76">
        <f>I247*K247/1000</f>
        <v>4.5</v>
      </c>
    </row>
    <row r="248" spans="1:13" thickBot="1">
      <c r="A248" s="319"/>
      <c r="B248" s="256"/>
      <c r="C248" s="256"/>
      <c r="D248" s="256"/>
      <c r="E248" s="256"/>
      <c r="F248" s="256"/>
      <c r="G248" s="256"/>
      <c r="H248" s="256"/>
      <c r="I248" s="256"/>
      <c r="J248" s="256"/>
      <c r="K248" s="255"/>
      <c r="L248" s="77">
        <f>SUM(L245:L247)</f>
        <v>7.9375</v>
      </c>
      <c r="M248" s="77">
        <f>M245+M246+M247</f>
        <v>8.5549999999999997</v>
      </c>
    </row>
    <row r="249" spans="1:13" ht="26.25" customHeight="1" thickBot="1">
      <c r="A249" s="151">
        <v>5</v>
      </c>
      <c r="B249" s="291" t="s">
        <v>133</v>
      </c>
      <c r="C249" s="291"/>
      <c r="D249" s="155">
        <v>20</v>
      </c>
      <c r="E249" s="155">
        <v>20</v>
      </c>
      <c r="F249" s="26" t="s">
        <v>0</v>
      </c>
      <c r="G249" s="78">
        <v>20</v>
      </c>
      <c r="H249" s="78">
        <v>20</v>
      </c>
      <c r="I249" s="78">
        <v>20</v>
      </c>
      <c r="J249" s="78">
        <v>20</v>
      </c>
      <c r="K249" s="16">
        <v>65</v>
      </c>
      <c r="L249" s="14">
        <f>G249*K249/1000</f>
        <v>1.3</v>
      </c>
      <c r="M249" s="57">
        <f>I249*K249/1000</f>
        <v>1.3</v>
      </c>
    </row>
    <row r="250" spans="1:13" thickBot="1">
      <c r="A250" s="337"/>
      <c r="B250" s="338"/>
      <c r="C250" s="338"/>
      <c r="D250" s="338"/>
      <c r="E250" s="338"/>
      <c r="F250" s="338"/>
      <c r="G250" s="338"/>
      <c r="H250" s="338"/>
      <c r="I250" s="338"/>
      <c r="J250" s="252"/>
      <c r="K250" s="317"/>
      <c r="L250" s="13">
        <f>SUM(L249)</f>
        <v>1.3</v>
      </c>
      <c r="M250" s="13">
        <f>SUM(M249)</f>
        <v>1.3</v>
      </c>
    </row>
    <row r="251" spans="1:13" ht="29.25" customHeight="1" thickBot="1">
      <c r="A251" s="151">
        <v>6</v>
      </c>
      <c r="B251" s="291" t="s">
        <v>134</v>
      </c>
      <c r="C251" s="291"/>
      <c r="D251" s="155">
        <v>30</v>
      </c>
      <c r="E251" s="155">
        <v>30</v>
      </c>
      <c r="F251" s="27" t="s">
        <v>86</v>
      </c>
      <c r="G251" s="78">
        <v>30</v>
      </c>
      <c r="H251" s="78">
        <v>30</v>
      </c>
      <c r="I251" s="78">
        <v>30</v>
      </c>
      <c r="J251" s="78">
        <v>30</v>
      </c>
      <c r="K251" s="16">
        <v>65</v>
      </c>
      <c r="L251" s="14">
        <f>G251*K251/1000</f>
        <v>1.95</v>
      </c>
      <c r="M251" s="57">
        <f>I251*K251/1000</f>
        <v>1.95</v>
      </c>
    </row>
    <row r="252" spans="1:13" thickBot="1">
      <c r="A252" s="337"/>
      <c r="B252" s="338"/>
      <c r="C252" s="338"/>
      <c r="D252" s="338"/>
      <c r="E252" s="338"/>
      <c r="F252" s="338"/>
      <c r="G252" s="338"/>
      <c r="H252" s="338"/>
      <c r="I252" s="338"/>
      <c r="J252" s="252"/>
      <c r="K252" s="317"/>
      <c r="L252" s="13">
        <f>SUM(L251)</f>
        <v>1.95</v>
      </c>
      <c r="M252" s="13">
        <f>SUM(M251)</f>
        <v>1.95</v>
      </c>
    </row>
    <row r="253" spans="1:13" ht="25.5" customHeight="1">
      <c r="A253" s="239">
        <v>7</v>
      </c>
      <c r="B253" s="341" t="s">
        <v>159</v>
      </c>
      <c r="C253" s="342"/>
      <c r="D253" s="375">
        <v>200</v>
      </c>
      <c r="E253" s="375">
        <v>200</v>
      </c>
      <c r="F253" s="25" t="s">
        <v>39</v>
      </c>
      <c r="G253" s="64">
        <v>45.4</v>
      </c>
      <c r="H253" s="64">
        <v>40</v>
      </c>
      <c r="I253" s="64">
        <v>45.4</v>
      </c>
      <c r="J253" s="64">
        <v>40</v>
      </c>
      <c r="K253" s="16">
        <v>90</v>
      </c>
      <c r="L253" s="6">
        <f>G253*K253/1000</f>
        <v>4.0860000000000003</v>
      </c>
      <c r="M253" s="74">
        <f>I253*K253/1000</f>
        <v>4.0860000000000003</v>
      </c>
    </row>
    <row r="254" spans="1:13" ht="15">
      <c r="A254" s="240"/>
      <c r="B254" s="358"/>
      <c r="C254" s="359"/>
      <c r="D254" s="376"/>
      <c r="E254" s="376"/>
      <c r="F254" s="25" t="s">
        <v>8</v>
      </c>
      <c r="G254" s="8">
        <v>172</v>
      </c>
      <c r="H254" s="8">
        <v>172</v>
      </c>
      <c r="I254" s="8">
        <v>172</v>
      </c>
      <c r="J254" s="8">
        <v>172</v>
      </c>
      <c r="K254" s="17"/>
      <c r="L254" s="6">
        <f>G254*K254/1000</f>
        <v>0</v>
      </c>
      <c r="M254" s="84">
        <f>I254*K254/1000</f>
        <v>0</v>
      </c>
    </row>
    <row r="255" spans="1:13" ht="15">
      <c r="A255" s="240"/>
      <c r="B255" s="287"/>
      <c r="C255" s="288"/>
      <c r="D255" s="376"/>
      <c r="E255" s="376"/>
      <c r="F255" s="25" t="s">
        <v>20</v>
      </c>
      <c r="G255" s="8">
        <v>24</v>
      </c>
      <c r="H255" s="8">
        <v>24</v>
      </c>
      <c r="I255" s="8">
        <v>24</v>
      </c>
      <c r="J255" s="8">
        <v>24</v>
      </c>
      <c r="K255" s="16">
        <v>100</v>
      </c>
      <c r="L255" s="6">
        <f>G255*K255/1000</f>
        <v>2.4</v>
      </c>
      <c r="M255" s="84">
        <f>I255*K255/1000</f>
        <v>2.4</v>
      </c>
    </row>
    <row r="256" spans="1:13" thickBot="1">
      <c r="A256" s="241"/>
      <c r="B256" s="289"/>
      <c r="C256" s="290"/>
      <c r="D256" s="377"/>
      <c r="E256" s="377"/>
      <c r="F256" s="25" t="s">
        <v>40</v>
      </c>
      <c r="G256" s="8">
        <v>0.2</v>
      </c>
      <c r="H256" s="8">
        <v>0.2</v>
      </c>
      <c r="I256" s="8">
        <v>0.2</v>
      </c>
      <c r="J256" s="8">
        <v>0.2</v>
      </c>
      <c r="K256" s="16">
        <v>770</v>
      </c>
      <c r="L256" s="6">
        <f>G256*K256/1000</f>
        <v>0.154</v>
      </c>
      <c r="M256" s="44">
        <f>I256*K256/1000</f>
        <v>0.154</v>
      </c>
    </row>
    <row r="257" spans="1:13" ht="16.5" thickBot="1">
      <c r="A257" s="560"/>
      <c r="B257" s="561"/>
      <c r="C257" s="561"/>
      <c r="D257" s="561"/>
      <c r="E257" s="561"/>
      <c r="F257" s="561"/>
      <c r="G257" s="561"/>
      <c r="H257" s="561"/>
      <c r="I257" s="561"/>
      <c r="J257" s="561"/>
      <c r="K257" s="562"/>
      <c r="L257" s="90">
        <f>SUM(L253:L256)</f>
        <v>6.6400000000000006</v>
      </c>
      <c r="M257" s="90">
        <f>SUM(M253:M256)</f>
        <v>6.6400000000000006</v>
      </c>
    </row>
    <row r="258" spans="1:13" s="4" customFormat="1" ht="21.75" customHeight="1" thickBot="1">
      <c r="A258" s="383"/>
      <c r="B258" s="384"/>
      <c r="C258" s="384"/>
      <c r="D258" s="384"/>
      <c r="E258" s="384"/>
      <c r="F258" s="384"/>
      <c r="G258" s="384"/>
      <c r="H258" s="384"/>
      <c r="I258" s="385"/>
      <c r="J258" s="257" t="s">
        <v>16</v>
      </c>
      <c r="K258" s="258"/>
      <c r="L258" s="58">
        <f>L227+L236+L244+L250+L252+L257+L248</f>
        <v>86.873599999999996</v>
      </c>
      <c r="M258" s="59">
        <f>M227+M236+M244+M250+M252+M257+M248</f>
        <v>101.0745</v>
      </c>
    </row>
    <row r="259" spans="1:13" ht="26.25" customHeight="1" thickBot="1">
      <c r="A259" s="248"/>
      <c r="B259" s="249"/>
      <c r="C259" s="249"/>
      <c r="D259" s="249"/>
      <c r="E259" s="249"/>
      <c r="F259" s="249"/>
      <c r="G259" s="249"/>
      <c r="H259" s="249"/>
      <c r="I259" s="250"/>
      <c r="J259" s="325" t="s">
        <v>126</v>
      </c>
      <c r="K259" s="326"/>
      <c r="L259" s="83">
        <f>L224+L258</f>
        <v>193.73660000000001</v>
      </c>
      <c r="M259" s="106">
        <f>M224+M258</f>
        <v>207.93750000000003</v>
      </c>
    </row>
    <row r="260" spans="1:13" ht="15.75" customHeight="1" thickBot="1">
      <c r="A260" s="455" t="s">
        <v>36</v>
      </c>
      <c r="B260" s="456"/>
      <c r="C260" s="456"/>
      <c r="D260" s="456"/>
      <c r="E260" s="456"/>
      <c r="F260" s="456"/>
      <c r="G260" s="456"/>
      <c r="H260" s="456"/>
      <c r="I260" s="456"/>
      <c r="J260" s="456"/>
      <c r="K260" s="456"/>
      <c r="L260" s="456"/>
      <c r="M260" s="466"/>
    </row>
    <row r="261" spans="1:13" ht="15.75" customHeight="1">
      <c r="A261" s="236">
        <v>1</v>
      </c>
      <c r="B261" s="320" t="s">
        <v>137</v>
      </c>
      <c r="C261" s="321"/>
      <c r="D261" s="465">
        <v>120</v>
      </c>
      <c r="E261" s="465">
        <v>130</v>
      </c>
      <c r="F261" s="24" t="s">
        <v>48</v>
      </c>
      <c r="G261" s="154">
        <v>2</v>
      </c>
      <c r="H261" s="154">
        <v>2</v>
      </c>
      <c r="I261" s="94">
        <v>2.17</v>
      </c>
      <c r="J261" s="94">
        <v>2.17</v>
      </c>
      <c r="K261" s="19">
        <v>16</v>
      </c>
      <c r="L261" s="40">
        <f>G261*K261</f>
        <v>32</v>
      </c>
      <c r="M261" s="41">
        <f>I261*K261</f>
        <v>34.72</v>
      </c>
    </row>
    <row r="262" spans="1:13" ht="15.75" customHeight="1">
      <c r="A262" s="237"/>
      <c r="B262" s="244"/>
      <c r="C262" s="245"/>
      <c r="D262" s="357"/>
      <c r="E262" s="357"/>
      <c r="F262" s="25" t="s">
        <v>21</v>
      </c>
      <c r="G262" s="91">
        <v>30</v>
      </c>
      <c r="H262" s="91">
        <v>30</v>
      </c>
      <c r="I262" s="43">
        <v>32.5</v>
      </c>
      <c r="J262" s="43">
        <v>32.5</v>
      </c>
      <c r="K262" s="16">
        <v>95</v>
      </c>
      <c r="L262" s="40">
        <f>G262*K262/1000</f>
        <v>2.85</v>
      </c>
      <c r="M262" s="41">
        <f>I262*K262/1000</f>
        <v>3.0874999999999999</v>
      </c>
    </row>
    <row r="263" spans="1:13" ht="15.75" customHeight="1">
      <c r="A263" s="237"/>
      <c r="B263" s="358"/>
      <c r="C263" s="359"/>
      <c r="D263" s="357"/>
      <c r="E263" s="357"/>
      <c r="F263" s="25" t="s">
        <v>47</v>
      </c>
      <c r="G263" s="43">
        <v>0.5</v>
      </c>
      <c r="H263" s="43">
        <v>0.5</v>
      </c>
      <c r="I263" s="43">
        <v>0.5</v>
      </c>
      <c r="J263" s="43">
        <v>0.5</v>
      </c>
      <c r="K263" s="17">
        <v>25</v>
      </c>
      <c r="L263" s="40">
        <f>G263*K263/1000</f>
        <v>1.2500000000000001E-2</v>
      </c>
      <c r="M263" s="41">
        <f t="shared" ref="M263:M264" si="21">I263*K263/1000</f>
        <v>1.2500000000000001E-2</v>
      </c>
    </row>
    <row r="264" spans="1:13" ht="15.75" customHeight="1">
      <c r="A264" s="237"/>
      <c r="B264" s="358"/>
      <c r="C264" s="359"/>
      <c r="D264" s="357"/>
      <c r="E264" s="357"/>
      <c r="F264" s="133" t="s">
        <v>18</v>
      </c>
      <c r="G264" s="136">
        <v>4</v>
      </c>
      <c r="H264" s="136">
        <v>4</v>
      </c>
      <c r="I264" s="136">
        <v>4.33</v>
      </c>
      <c r="J264" s="136">
        <v>4.33</v>
      </c>
      <c r="K264" s="17">
        <v>900</v>
      </c>
      <c r="L264" s="40">
        <f>G264*K264/1000</f>
        <v>3.6</v>
      </c>
      <c r="M264" s="41">
        <f t="shared" si="21"/>
        <v>3.8969999999999998</v>
      </c>
    </row>
    <row r="265" spans="1:13" ht="15.75" customHeight="1" thickBot="1">
      <c r="A265" s="238"/>
      <c r="B265" s="355"/>
      <c r="C265" s="356"/>
      <c r="D265" s="348"/>
      <c r="E265" s="348"/>
      <c r="F265" s="133" t="s">
        <v>28</v>
      </c>
      <c r="G265" s="140">
        <v>17</v>
      </c>
      <c r="H265" s="140">
        <v>16</v>
      </c>
      <c r="I265" s="136">
        <v>18.420000000000002</v>
      </c>
      <c r="J265" s="136">
        <v>17.329999999999998</v>
      </c>
      <c r="K265" s="15">
        <v>700</v>
      </c>
      <c r="L265" s="40">
        <f>G265*K265/1000</f>
        <v>11.9</v>
      </c>
      <c r="M265" s="41">
        <f>I265*K265/1000</f>
        <v>12.894000000000002</v>
      </c>
    </row>
    <row r="266" spans="1:13" ht="15.75" customHeight="1" thickBot="1">
      <c r="A266" s="251"/>
      <c r="B266" s="256"/>
      <c r="C266" s="256"/>
      <c r="D266" s="256"/>
      <c r="E266" s="256"/>
      <c r="F266" s="256"/>
      <c r="G266" s="256"/>
      <c r="H266" s="256"/>
      <c r="I266" s="256"/>
      <c r="J266" s="256"/>
      <c r="K266" s="253"/>
      <c r="L266" s="49">
        <f>SUM(L261:L265)</f>
        <v>50.362500000000004</v>
      </c>
      <c r="M266" s="49">
        <f>SUM(M261:M265)</f>
        <v>54.611000000000004</v>
      </c>
    </row>
    <row r="267" spans="1:13" ht="46.5" customHeight="1" thickBot="1">
      <c r="A267" s="50">
        <v>2</v>
      </c>
      <c r="B267" s="341" t="s">
        <v>160</v>
      </c>
      <c r="C267" s="342"/>
      <c r="D267" s="114">
        <v>60</v>
      </c>
      <c r="E267" s="115">
        <v>70</v>
      </c>
      <c r="F267" s="30" t="s">
        <v>54</v>
      </c>
      <c r="G267" s="85">
        <v>60</v>
      </c>
      <c r="H267" s="85">
        <v>60</v>
      </c>
      <c r="I267" s="9">
        <v>70</v>
      </c>
      <c r="J267" s="9">
        <v>70</v>
      </c>
      <c r="K267" s="16">
        <v>190</v>
      </c>
      <c r="L267" s="6">
        <f>G267*K267/1000</f>
        <v>11.4</v>
      </c>
      <c r="M267" s="41">
        <f>I267*K267/1000</f>
        <v>13.3</v>
      </c>
    </row>
    <row r="268" spans="1:13" ht="15.75" customHeight="1" thickBot="1">
      <c r="A268" s="319"/>
      <c r="B268" s="256"/>
      <c r="C268" s="256"/>
      <c r="D268" s="256"/>
      <c r="E268" s="256"/>
      <c r="F268" s="256"/>
      <c r="G268" s="256"/>
      <c r="H268" s="256"/>
      <c r="I268" s="256"/>
      <c r="J268" s="256"/>
      <c r="K268" s="253"/>
      <c r="L268" s="77">
        <f>SUM(L267:L267)</f>
        <v>11.4</v>
      </c>
      <c r="M268" s="77">
        <f>SUM(M267)</f>
        <v>13.3</v>
      </c>
    </row>
    <row r="269" spans="1:13" ht="15.75" customHeight="1">
      <c r="A269" s="239">
        <v>3</v>
      </c>
      <c r="B269" s="242" t="s">
        <v>152</v>
      </c>
      <c r="C269" s="243"/>
      <c r="D269" s="368" t="s">
        <v>151</v>
      </c>
      <c r="E269" s="368" t="s">
        <v>151</v>
      </c>
      <c r="F269" s="25" t="s">
        <v>6</v>
      </c>
      <c r="G269" s="43">
        <v>15</v>
      </c>
      <c r="H269" s="43">
        <v>15</v>
      </c>
      <c r="I269" s="43">
        <v>15</v>
      </c>
      <c r="J269" s="43">
        <v>15</v>
      </c>
      <c r="K269" s="16">
        <v>100</v>
      </c>
      <c r="L269" s="40">
        <f>G269*K269/1000</f>
        <v>1.5</v>
      </c>
      <c r="M269" s="41">
        <f>I269*K269/1000</f>
        <v>1.5</v>
      </c>
    </row>
    <row r="270" spans="1:13" ht="15.75" customHeight="1">
      <c r="A270" s="240"/>
      <c r="B270" s="244"/>
      <c r="C270" s="245"/>
      <c r="D270" s="353"/>
      <c r="E270" s="353"/>
      <c r="F270" s="25" t="s">
        <v>22</v>
      </c>
      <c r="G270" s="43">
        <v>8</v>
      </c>
      <c r="H270" s="43">
        <v>7</v>
      </c>
      <c r="I270" s="43">
        <v>8</v>
      </c>
      <c r="J270" s="43">
        <v>7</v>
      </c>
      <c r="K270" s="16">
        <v>187</v>
      </c>
      <c r="L270" s="40">
        <f>G270*K270/1000</f>
        <v>1.496</v>
      </c>
      <c r="M270" s="44">
        <f>I270*K270/1000</f>
        <v>1.496</v>
      </c>
    </row>
    <row r="271" spans="1:13" ht="15.75" customHeight="1">
      <c r="A271" s="240"/>
      <c r="B271" s="246"/>
      <c r="C271" s="247"/>
      <c r="D271" s="354"/>
      <c r="E271" s="354"/>
      <c r="F271" s="24" t="s">
        <v>8</v>
      </c>
      <c r="G271" s="45">
        <v>150</v>
      </c>
      <c r="H271" s="45">
        <v>150</v>
      </c>
      <c r="I271" s="45">
        <v>150</v>
      </c>
      <c r="J271" s="45">
        <v>150</v>
      </c>
      <c r="K271" s="16"/>
      <c r="L271" s="40">
        <f>G271*K271/1000</f>
        <v>0</v>
      </c>
      <c r="M271" s="44">
        <f>I271*K271/1000</f>
        <v>0</v>
      </c>
    </row>
    <row r="272" spans="1:13" ht="21.75" customHeight="1">
      <c r="A272" s="240"/>
      <c r="B272" s="528" t="s">
        <v>23</v>
      </c>
      <c r="C272" s="529"/>
      <c r="D272" s="450" t="s">
        <v>10</v>
      </c>
      <c r="E272" s="450" t="s">
        <v>10</v>
      </c>
      <c r="F272" s="25" t="s">
        <v>130</v>
      </c>
      <c r="G272" s="43">
        <v>0.5</v>
      </c>
      <c r="H272" s="43">
        <v>0.5</v>
      </c>
      <c r="I272" s="43">
        <v>0.5</v>
      </c>
      <c r="J272" s="43">
        <v>0.5</v>
      </c>
      <c r="K272" s="16">
        <v>880</v>
      </c>
      <c r="L272" s="40">
        <f>G272*K272/1000</f>
        <v>0.44</v>
      </c>
      <c r="M272" s="44">
        <f>I272*K272/1000</f>
        <v>0.44</v>
      </c>
    </row>
    <row r="273" spans="1:13" ht="15.75" customHeight="1" thickBot="1">
      <c r="A273" s="241"/>
      <c r="B273" s="550"/>
      <c r="C273" s="551"/>
      <c r="D273" s="472"/>
      <c r="E273" s="472"/>
      <c r="F273" s="24" t="s">
        <v>8</v>
      </c>
      <c r="G273" s="45">
        <v>54</v>
      </c>
      <c r="H273" s="45">
        <v>54</v>
      </c>
      <c r="I273" s="45">
        <v>54</v>
      </c>
      <c r="J273" s="45">
        <v>54</v>
      </c>
      <c r="K273" s="16"/>
      <c r="L273" s="40">
        <f>G273*K273/1000</f>
        <v>0</v>
      </c>
      <c r="M273" s="84">
        <f>I273*K273/1000</f>
        <v>0</v>
      </c>
    </row>
    <row r="274" spans="1:13" ht="15.75" customHeight="1" thickBot="1">
      <c r="A274" s="251"/>
      <c r="B274" s="405"/>
      <c r="C274" s="405"/>
      <c r="D274" s="405"/>
      <c r="E274" s="405"/>
      <c r="F274" s="405"/>
      <c r="G274" s="405"/>
      <c r="H274" s="405"/>
      <c r="I274" s="405"/>
      <c r="J274" s="405"/>
      <c r="K274" s="255"/>
      <c r="L274" s="49">
        <f>SUM(L269:L273)</f>
        <v>3.4359999999999999</v>
      </c>
      <c r="M274" s="49">
        <f>SUM(M269:M273)</f>
        <v>3.4359999999999999</v>
      </c>
    </row>
    <row r="275" spans="1:13" ht="18" customHeight="1" thickBot="1">
      <c r="A275" s="151">
        <v>4</v>
      </c>
      <c r="B275" s="291" t="s">
        <v>0</v>
      </c>
      <c r="C275" s="291"/>
      <c r="D275" s="51">
        <v>30</v>
      </c>
      <c r="E275" s="51">
        <v>30</v>
      </c>
      <c r="F275" s="26" t="s">
        <v>0</v>
      </c>
      <c r="G275" s="52">
        <v>30</v>
      </c>
      <c r="H275" s="52">
        <v>30</v>
      </c>
      <c r="I275" s="52">
        <v>30</v>
      </c>
      <c r="J275" s="52">
        <v>30</v>
      </c>
      <c r="K275" s="16">
        <v>65</v>
      </c>
      <c r="L275" s="40">
        <f>G275*K275/1000</f>
        <v>1.95</v>
      </c>
      <c r="M275" s="46">
        <f>I275*K275/1000</f>
        <v>1.95</v>
      </c>
    </row>
    <row r="276" spans="1:13" ht="21" customHeight="1" thickBot="1">
      <c r="A276" s="520"/>
      <c r="B276" s="521"/>
      <c r="C276" s="521"/>
      <c r="D276" s="521"/>
      <c r="E276" s="521"/>
      <c r="F276" s="521"/>
      <c r="G276" s="521"/>
      <c r="H276" s="521"/>
      <c r="I276" s="521"/>
      <c r="J276" s="521"/>
      <c r="K276" s="253"/>
      <c r="L276" s="49">
        <f>SUM(L275)</f>
        <v>1.95</v>
      </c>
      <c r="M276" s="49">
        <f>SUM(M275)</f>
        <v>1.95</v>
      </c>
    </row>
    <row r="277" spans="1:13" ht="30" customHeight="1" thickBot="1">
      <c r="A277" s="50">
        <v>5</v>
      </c>
      <c r="B277" s="421" t="s">
        <v>147</v>
      </c>
      <c r="C277" s="422"/>
      <c r="D277" s="139">
        <v>120</v>
      </c>
      <c r="E277" s="139">
        <v>120</v>
      </c>
      <c r="F277" s="133" t="s">
        <v>39</v>
      </c>
      <c r="G277" s="136">
        <v>120</v>
      </c>
      <c r="H277" s="136">
        <v>120</v>
      </c>
      <c r="I277" s="136">
        <v>120</v>
      </c>
      <c r="J277" s="136">
        <v>120</v>
      </c>
      <c r="K277" s="230">
        <v>90</v>
      </c>
      <c r="L277" s="204">
        <f>G277*K277/1000</f>
        <v>10.8</v>
      </c>
      <c r="M277" s="205">
        <f>I277*K277/1000</f>
        <v>10.8</v>
      </c>
    </row>
    <row r="278" spans="1:13" ht="16.5" customHeight="1" thickBot="1">
      <c r="A278" s="334"/>
      <c r="B278" s="346"/>
      <c r="C278" s="346"/>
      <c r="D278" s="346"/>
      <c r="E278" s="346"/>
      <c r="F278" s="346"/>
      <c r="G278" s="346"/>
      <c r="H278" s="346"/>
      <c r="I278" s="346"/>
      <c r="J278" s="335"/>
      <c r="K278" s="336"/>
      <c r="L278" s="55">
        <f>SUM(L277)</f>
        <v>10.8</v>
      </c>
      <c r="M278" s="55">
        <f>SUM(M277)</f>
        <v>10.8</v>
      </c>
    </row>
    <row r="279" spans="1:13" s="4" customFormat="1" ht="18" customHeight="1" thickBot="1">
      <c r="A279" s="383"/>
      <c r="B279" s="384"/>
      <c r="C279" s="384"/>
      <c r="D279" s="384"/>
      <c r="E279" s="384"/>
      <c r="F279" s="384"/>
      <c r="G279" s="384"/>
      <c r="H279" s="384"/>
      <c r="I279" s="385"/>
      <c r="J279" s="257" t="s">
        <v>16</v>
      </c>
      <c r="K279" s="258"/>
      <c r="L279" s="58">
        <f>L266+L268+L274+L276+L21+L278</f>
        <v>82.448499999999996</v>
      </c>
      <c r="M279" s="58">
        <f>M266+M268+M274+M276+M21+M278</f>
        <v>88.597000000000008</v>
      </c>
    </row>
    <row r="280" spans="1:13" ht="21" customHeight="1" thickBot="1">
      <c r="A280" s="372" t="s">
        <v>70</v>
      </c>
      <c r="B280" s="373"/>
      <c r="C280" s="373"/>
      <c r="D280" s="373"/>
      <c r="E280" s="373"/>
      <c r="F280" s="373"/>
      <c r="G280" s="373"/>
      <c r="H280" s="373"/>
      <c r="I280" s="373"/>
      <c r="J280" s="373"/>
      <c r="K280" s="373"/>
      <c r="L280" s="373"/>
      <c r="M280" s="374"/>
    </row>
    <row r="281" spans="1:13" ht="30" customHeight="1" thickBot="1">
      <c r="A281" s="151">
        <v>1</v>
      </c>
      <c r="B281" s="282" t="s">
        <v>209</v>
      </c>
      <c r="C281" s="282"/>
      <c r="D281" s="157">
        <v>60</v>
      </c>
      <c r="E281" s="153">
        <v>100</v>
      </c>
      <c r="F281" s="31" t="s">
        <v>211</v>
      </c>
      <c r="G281" s="1">
        <v>63.12</v>
      </c>
      <c r="H281" s="1">
        <v>60</v>
      </c>
      <c r="I281" s="156">
        <v>105.2</v>
      </c>
      <c r="J281" s="1">
        <v>100</v>
      </c>
      <c r="K281" s="19">
        <v>190</v>
      </c>
      <c r="L281" s="6">
        <f>G281*K281/1000</f>
        <v>11.992799999999999</v>
      </c>
      <c r="M281" s="41">
        <f>I281*K281/1000</f>
        <v>19.988</v>
      </c>
    </row>
    <row r="282" spans="1:13" ht="30" customHeight="1" thickBot="1">
      <c r="A282" s="327"/>
      <c r="B282" s="252"/>
      <c r="C282" s="252"/>
      <c r="D282" s="252"/>
      <c r="E282" s="252"/>
      <c r="F282" s="252"/>
      <c r="G282" s="252"/>
      <c r="H282" s="252"/>
      <c r="I282" s="252"/>
      <c r="J282" s="252"/>
      <c r="K282" s="253"/>
      <c r="L282" s="77">
        <f>SUM(L281:L281)</f>
        <v>11.992799999999999</v>
      </c>
      <c r="M282" s="77">
        <f>SUM(M281:M281)</f>
        <v>19.988</v>
      </c>
    </row>
    <row r="283" spans="1:13" ht="23.25" customHeight="1">
      <c r="A283" s="239">
        <v>2</v>
      </c>
      <c r="B283" s="341" t="s">
        <v>161</v>
      </c>
      <c r="C283" s="342"/>
      <c r="D283" s="343">
        <v>250</v>
      </c>
      <c r="E283" s="343">
        <v>250</v>
      </c>
      <c r="F283" s="25" t="s">
        <v>180</v>
      </c>
      <c r="G283" s="8">
        <v>100</v>
      </c>
      <c r="H283" s="8">
        <v>75</v>
      </c>
      <c r="I283" s="8">
        <v>100</v>
      </c>
      <c r="J283" s="8">
        <v>75</v>
      </c>
      <c r="K283" s="16">
        <v>55</v>
      </c>
      <c r="L283" s="6">
        <f t="shared" ref="L283:L289" si="22">G283*K283/1000</f>
        <v>5.5</v>
      </c>
      <c r="M283" s="74">
        <f t="shared" ref="M283:M288" si="23">I283*K283/1000</f>
        <v>5.5</v>
      </c>
    </row>
    <row r="284" spans="1:13" ht="15.75" customHeight="1">
      <c r="A284" s="259"/>
      <c r="B284" s="322"/>
      <c r="C284" s="323"/>
      <c r="D284" s="344"/>
      <c r="E284" s="344"/>
      <c r="F284" s="25" t="s">
        <v>43</v>
      </c>
      <c r="G284" s="8">
        <v>10</v>
      </c>
      <c r="H284" s="8">
        <v>10</v>
      </c>
      <c r="I284" s="8">
        <v>10</v>
      </c>
      <c r="J284" s="8">
        <v>10</v>
      </c>
      <c r="K284" s="19">
        <v>65</v>
      </c>
      <c r="L284" s="6">
        <f t="shared" si="22"/>
        <v>0.65</v>
      </c>
      <c r="M284" s="74">
        <f t="shared" si="23"/>
        <v>0.65</v>
      </c>
    </row>
    <row r="285" spans="1:13" ht="14.25" customHeight="1">
      <c r="A285" s="259"/>
      <c r="B285" s="358"/>
      <c r="C285" s="359"/>
      <c r="D285" s="344"/>
      <c r="E285" s="344"/>
      <c r="F285" s="30" t="s">
        <v>79</v>
      </c>
      <c r="G285" s="8">
        <v>12.5</v>
      </c>
      <c r="H285" s="8">
        <v>10</v>
      </c>
      <c r="I285" s="8">
        <v>12.5</v>
      </c>
      <c r="J285" s="8">
        <v>10</v>
      </c>
      <c r="K285" s="16">
        <v>50</v>
      </c>
      <c r="L285" s="6">
        <f t="shared" si="22"/>
        <v>0.625</v>
      </c>
      <c r="M285" s="41">
        <f t="shared" si="23"/>
        <v>0.625</v>
      </c>
    </row>
    <row r="286" spans="1:13" ht="15" customHeight="1">
      <c r="A286" s="259"/>
      <c r="B286" s="358"/>
      <c r="C286" s="359"/>
      <c r="D286" s="344"/>
      <c r="E286" s="344"/>
      <c r="F286" s="30" t="s">
        <v>78</v>
      </c>
      <c r="G286" s="8">
        <v>12</v>
      </c>
      <c r="H286" s="8">
        <v>10</v>
      </c>
      <c r="I286" s="8">
        <v>12</v>
      </c>
      <c r="J286" s="8">
        <v>10</v>
      </c>
      <c r="K286" s="16">
        <v>50</v>
      </c>
      <c r="L286" s="6">
        <f t="shared" si="22"/>
        <v>0.6</v>
      </c>
      <c r="M286" s="41">
        <f t="shared" si="23"/>
        <v>0.6</v>
      </c>
    </row>
    <row r="287" spans="1:13" ht="15.75" customHeight="1">
      <c r="A287" s="259"/>
      <c r="B287" s="287"/>
      <c r="C287" s="288"/>
      <c r="D287" s="344"/>
      <c r="E287" s="344"/>
      <c r="F287" s="30" t="s">
        <v>5</v>
      </c>
      <c r="G287" s="8">
        <v>2.5</v>
      </c>
      <c r="H287" s="8">
        <v>2.5</v>
      </c>
      <c r="I287" s="8">
        <v>2.5</v>
      </c>
      <c r="J287" s="8">
        <v>2.5</v>
      </c>
      <c r="K287" s="16">
        <v>185</v>
      </c>
      <c r="L287" s="6">
        <f t="shared" si="22"/>
        <v>0.46250000000000002</v>
      </c>
      <c r="M287" s="44">
        <f t="shared" si="23"/>
        <v>0.46250000000000002</v>
      </c>
    </row>
    <row r="288" spans="1:13" ht="17.25" customHeight="1">
      <c r="A288" s="259"/>
      <c r="B288" s="287"/>
      <c r="C288" s="288"/>
      <c r="D288" s="344"/>
      <c r="E288" s="344"/>
      <c r="F288" s="25" t="s">
        <v>8</v>
      </c>
      <c r="G288" s="8">
        <v>175</v>
      </c>
      <c r="H288" s="8">
        <v>175</v>
      </c>
      <c r="I288" s="8">
        <v>175</v>
      </c>
      <c r="J288" s="8">
        <v>175</v>
      </c>
      <c r="K288" s="17"/>
      <c r="L288" s="6">
        <f t="shared" si="22"/>
        <v>0</v>
      </c>
      <c r="M288" s="84">
        <f t="shared" si="23"/>
        <v>0</v>
      </c>
    </row>
    <row r="289" spans="1:13" ht="16.5" customHeight="1" thickBot="1">
      <c r="A289" s="270"/>
      <c r="B289" s="289"/>
      <c r="C289" s="290"/>
      <c r="D289" s="345"/>
      <c r="E289" s="345"/>
      <c r="F289" s="25" t="s">
        <v>47</v>
      </c>
      <c r="G289" s="8">
        <v>1</v>
      </c>
      <c r="H289" s="8">
        <v>1</v>
      </c>
      <c r="I289" s="8">
        <v>1</v>
      </c>
      <c r="J289" s="8">
        <v>1</v>
      </c>
      <c r="K289" s="16">
        <v>25</v>
      </c>
      <c r="L289" s="6">
        <f t="shared" si="22"/>
        <v>2.5000000000000001E-2</v>
      </c>
      <c r="M289" s="44">
        <f>J289*K289/1000</f>
        <v>2.5000000000000001E-2</v>
      </c>
    </row>
    <row r="290" spans="1:13" ht="30" customHeight="1" thickBot="1">
      <c r="A290" s="316"/>
      <c r="B290" s="252"/>
      <c r="C290" s="252"/>
      <c r="D290" s="252"/>
      <c r="E290" s="252"/>
      <c r="F290" s="252"/>
      <c r="G290" s="252"/>
      <c r="H290" s="252"/>
      <c r="I290" s="252"/>
      <c r="J290" s="252"/>
      <c r="K290" s="317"/>
      <c r="L290" s="12">
        <f>SUM(L283:L289)</f>
        <v>7.8625000000000007</v>
      </c>
      <c r="M290" s="12">
        <f>SUM(M283:M289)</f>
        <v>7.8625000000000007</v>
      </c>
    </row>
    <row r="291" spans="1:13" ht="18" customHeight="1">
      <c r="A291" s="239">
        <v>3</v>
      </c>
      <c r="B291" s="341" t="s">
        <v>162</v>
      </c>
      <c r="C291" s="342"/>
      <c r="D291" s="375" t="s">
        <v>117</v>
      </c>
      <c r="E291" s="375" t="s">
        <v>72</v>
      </c>
      <c r="F291" s="31" t="s">
        <v>83</v>
      </c>
      <c r="G291" s="1">
        <v>59.5</v>
      </c>
      <c r="H291" s="1">
        <v>57</v>
      </c>
      <c r="I291" s="156">
        <v>66.11</v>
      </c>
      <c r="J291" s="2">
        <v>63.33</v>
      </c>
      <c r="K291" s="229">
        <v>900</v>
      </c>
      <c r="L291" s="6">
        <f t="shared" ref="L291:L302" si="24">G291*K291/1000</f>
        <v>53.55</v>
      </c>
      <c r="M291" s="103">
        <f t="shared" ref="M291:M296" si="25">I291*K291/1000</f>
        <v>59.499000000000002</v>
      </c>
    </row>
    <row r="292" spans="1:13" ht="20.25" customHeight="1">
      <c r="A292" s="240"/>
      <c r="B292" s="358"/>
      <c r="C292" s="359"/>
      <c r="D292" s="376"/>
      <c r="E292" s="376"/>
      <c r="F292" s="24" t="s">
        <v>0</v>
      </c>
      <c r="G292" s="157">
        <v>12</v>
      </c>
      <c r="H292" s="157">
        <v>12</v>
      </c>
      <c r="I292" s="64">
        <v>13.33</v>
      </c>
      <c r="J292" s="64">
        <v>13.33</v>
      </c>
      <c r="K292" s="16">
        <v>65</v>
      </c>
      <c r="L292" s="6">
        <f t="shared" si="24"/>
        <v>0.78</v>
      </c>
      <c r="M292" s="46">
        <f t="shared" si="25"/>
        <v>0.86645000000000005</v>
      </c>
    </row>
    <row r="293" spans="1:13" ht="16.5" customHeight="1">
      <c r="A293" s="240"/>
      <c r="B293" s="287"/>
      <c r="C293" s="288"/>
      <c r="D293" s="376"/>
      <c r="E293" s="376"/>
      <c r="F293" s="25" t="s">
        <v>21</v>
      </c>
      <c r="G293" s="73">
        <v>18</v>
      </c>
      <c r="H293" s="73">
        <v>18</v>
      </c>
      <c r="I293" s="8">
        <v>20</v>
      </c>
      <c r="J293" s="8">
        <v>20</v>
      </c>
      <c r="K293" s="16">
        <v>95</v>
      </c>
      <c r="L293" s="6">
        <f t="shared" si="24"/>
        <v>1.71</v>
      </c>
      <c r="M293" s="75">
        <f t="shared" si="25"/>
        <v>1.9</v>
      </c>
    </row>
    <row r="294" spans="1:13" ht="16.5" customHeight="1">
      <c r="A294" s="240"/>
      <c r="B294" s="287"/>
      <c r="C294" s="288"/>
      <c r="D294" s="376"/>
      <c r="E294" s="376"/>
      <c r="F294" s="30" t="s">
        <v>78</v>
      </c>
      <c r="G294" s="85">
        <v>35.72</v>
      </c>
      <c r="H294" s="85">
        <v>30</v>
      </c>
      <c r="I294" s="8">
        <v>39.68</v>
      </c>
      <c r="J294" s="8">
        <v>33.33</v>
      </c>
      <c r="K294" s="16">
        <v>50</v>
      </c>
      <c r="L294" s="6">
        <f t="shared" si="24"/>
        <v>1.786</v>
      </c>
      <c r="M294" s="41">
        <f t="shared" si="25"/>
        <v>1.984</v>
      </c>
    </row>
    <row r="295" spans="1:13" ht="13.5" customHeight="1">
      <c r="A295" s="240"/>
      <c r="B295" s="287"/>
      <c r="C295" s="288"/>
      <c r="D295" s="376"/>
      <c r="E295" s="376"/>
      <c r="F295" s="32" t="s">
        <v>5</v>
      </c>
      <c r="G295" s="99">
        <v>4.5</v>
      </c>
      <c r="H295" s="99">
        <v>4.5</v>
      </c>
      <c r="I295" s="10">
        <v>5</v>
      </c>
      <c r="J295" s="11">
        <v>5</v>
      </c>
      <c r="K295" s="16">
        <v>185</v>
      </c>
      <c r="L295" s="6">
        <f t="shared" si="24"/>
        <v>0.83250000000000002</v>
      </c>
      <c r="M295" s="75">
        <f t="shared" si="25"/>
        <v>0.92500000000000004</v>
      </c>
    </row>
    <row r="296" spans="1:13" ht="14.25" customHeight="1">
      <c r="A296" s="240"/>
      <c r="B296" s="287"/>
      <c r="C296" s="288"/>
      <c r="D296" s="376"/>
      <c r="E296" s="376"/>
      <c r="F296" s="24" t="s">
        <v>51</v>
      </c>
      <c r="G296" s="157">
        <v>5.99</v>
      </c>
      <c r="H296" s="157">
        <v>5.99</v>
      </c>
      <c r="I296" s="64">
        <v>6.67</v>
      </c>
      <c r="J296" s="64">
        <v>6.67</v>
      </c>
      <c r="K296" s="16">
        <v>80</v>
      </c>
      <c r="L296" s="6">
        <f t="shared" si="24"/>
        <v>0.47920000000000007</v>
      </c>
      <c r="M296" s="75">
        <f t="shared" si="25"/>
        <v>0.53360000000000007</v>
      </c>
    </row>
    <row r="297" spans="1:13" ht="15.75" customHeight="1">
      <c r="A297" s="240"/>
      <c r="B297" s="287"/>
      <c r="C297" s="288"/>
      <c r="D297" s="376"/>
      <c r="E297" s="376"/>
      <c r="F297" s="25" t="s">
        <v>47</v>
      </c>
      <c r="G297" s="73">
        <v>0.5</v>
      </c>
      <c r="H297" s="73">
        <v>0.5</v>
      </c>
      <c r="I297" s="73">
        <v>0.5</v>
      </c>
      <c r="J297" s="73">
        <v>0.5</v>
      </c>
      <c r="K297" s="16">
        <v>25</v>
      </c>
      <c r="L297" s="6">
        <f t="shared" si="24"/>
        <v>1.2500000000000001E-2</v>
      </c>
      <c r="M297" s="75">
        <f>J297*K297/1000</f>
        <v>1.2500000000000001E-2</v>
      </c>
    </row>
    <row r="298" spans="1:13" ht="14.25" customHeight="1">
      <c r="A298" s="241"/>
      <c r="B298" s="289"/>
      <c r="C298" s="290"/>
      <c r="D298" s="377"/>
      <c r="E298" s="377"/>
      <c r="F298" s="32" t="s">
        <v>5</v>
      </c>
      <c r="G298" s="99">
        <v>4.5</v>
      </c>
      <c r="H298" s="99">
        <v>4.5</v>
      </c>
      <c r="I298" s="10">
        <v>5</v>
      </c>
      <c r="J298" s="11">
        <v>5</v>
      </c>
      <c r="K298" s="16">
        <v>185</v>
      </c>
      <c r="L298" s="6">
        <f t="shared" si="24"/>
        <v>0.83250000000000002</v>
      </c>
      <c r="M298" s="75">
        <f>I298*K298/1000</f>
        <v>0.92500000000000004</v>
      </c>
    </row>
    <row r="299" spans="1:13" ht="15.75" customHeight="1">
      <c r="A299" s="543">
        <v>3</v>
      </c>
      <c r="B299" s="459" t="s">
        <v>101</v>
      </c>
      <c r="C299" s="546"/>
      <c r="D299" s="539">
        <v>30</v>
      </c>
      <c r="E299" s="343">
        <v>50</v>
      </c>
      <c r="F299" s="24" t="s">
        <v>13</v>
      </c>
      <c r="G299" s="157">
        <v>7.5</v>
      </c>
      <c r="H299" s="157">
        <v>7.5</v>
      </c>
      <c r="I299" s="64">
        <v>12.5</v>
      </c>
      <c r="J299" s="64">
        <v>12.5</v>
      </c>
      <c r="K299" s="16">
        <v>360</v>
      </c>
      <c r="L299" s="6">
        <f t="shared" si="24"/>
        <v>2.7</v>
      </c>
      <c r="M299" s="44">
        <f>I299*K299/1000</f>
        <v>4.5</v>
      </c>
    </row>
    <row r="300" spans="1:13" ht="16.5" customHeight="1">
      <c r="A300" s="544"/>
      <c r="B300" s="287"/>
      <c r="C300" s="288"/>
      <c r="D300" s="540"/>
      <c r="E300" s="344"/>
      <c r="F300" s="24" t="s">
        <v>51</v>
      </c>
      <c r="G300" s="157">
        <v>2.25</v>
      </c>
      <c r="H300" s="157">
        <v>2.25</v>
      </c>
      <c r="I300" s="64">
        <v>3.75</v>
      </c>
      <c r="J300" s="64">
        <v>3.75</v>
      </c>
      <c r="K300" s="16">
        <v>80</v>
      </c>
      <c r="L300" s="6">
        <f t="shared" si="24"/>
        <v>0.18</v>
      </c>
      <c r="M300" s="75">
        <f>I300*K300/1000</f>
        <v>0.3</v>
      </c>
    </row>
    <row r="301" spans="1:13" ht="20.25" customHeight="1">
      <c r="A301" s="544"/>
      <c r="B301" s="287"/>
      <c r="C301" s="288"/>
      <c r="D301" s="540"/>
      <c r="E301" s="344"/>
      <c r="F301" s="25" t="s">
        <v>8</v>
      </c>
      <c r="G301" s="73">
        <v>22.5</v>
      </c>
      <c r="H301" s="73">
        <v>22.5</v>
      </c>
      <c r="I301" s="8">
        <v>37.5</v>
      </c>
      <c r="J301" s="8">
        <v>37.5</v>
      </c>
      <c r="K301" s="17"/>
      <c r="L301" s="6">
        <f t="shared" si="24"/>
        <v>0</v>
      </c>
      <c r="M301" s="84">
        <f>I301*K301/1000</f>
        <v>0</v>
      </c>
    </row>
    <row r="302" spans="1:13" ht="27.75" customHeight="1" thickBot="1">
      <c r="A302" s="545"/>
      <c r="B302" s="289"/>
      <c r="C302" s="290"/>
      <c r="D302" s="541"/>
      <c r="E302" s="345"/>
      <c r="F302" s="25" t="s">
        <v>61</v>
      </c>
      <c r="G302" s="73">
        <v>1.44</v>
      </c>
      <c r="H302" s="73">
        <v>1.44</v>
      </c>
      <c r="I302" s="8">
        <v>2.4</v>
      </c>
      <c r="J302" s="8">
        <v>2.4</v>
      </c>
      <c r="K302" s="15">
        <v>180</v>
      </c>
      <c r="L302" s="6">
        <f t="shared" si="24"/>
        <v>0.25919999999999999</v>
      </c>
      <c r="M302" s="84">
        <f>I302*K302/1000</f>
        <v>0.432</v>
      </c>
    </row>
    <row r="303" spans="1:13" ht="30" customHeight="1" thickBot="1">
      <c r="A303" s="327"/>
      <c r="B303" s="252"/>
      <c r="C303" s="252"/>
      <c r="D303" s="252"/>
      <c r="E303" s="252"/>
      <c r="F303" s="252"/>
      <c r="G303" s="252"/>
      <c r="H303" s="252"/>
      <c r="I303" s="252"/>
      <c r="J303" s="252"/>
      <c r="K303" s="317"/>
      <c r="L303" s="12">
        <f>SUM(L291:L302)</f>
        <v>63.121900000000011</v>
      </c>
      <c r="M303" s="12">
        <f>SUM(M291:M302)</f>
        <v>71.877549999999999</v>
      </c>
    </row>
    <row r="304" spans="1:13" ht="16.5" customHeight="1">
      <c r="A304" s="239">
        <v>4</v>
      </c>
      <c r="B304" s="341" t="s">
        <v>85</v>
      </c>
      <c r="C304" s="342"/>
      <c r="D304" s="440" t="s">
        <v>97</v>
      </c>
      <c r="E304" s="440" t="s">
        <v>98</v>
      </c>
      <c r="F304" s="29" t="s">
        <v>19</v>
      </c>
      <c r="G304" s="64">
        <v>52.5</v>
      </c>
      <c r="H304" s="64">
        <v>52.5</v>
      </c>
      <c r="I304" s="64">
        <v>60</v>
      </c>
      <c r="J304" s="64">
        <v>60</v>
      </c>
      <c r="K304" s="16">
        <v>130</v>
      </c>
      <c r="L304" s="6">
        <f>G304*K304/1000</f>
        <v>6.8250000000000002</v>
      </c>
      <c r="M304" s="44">
        <f>I304*K304/1000</f>
        <v>7.8</v>
      </c>
    </row>
    <row r="305" spans="1:13" ht="15.75" customHeight="1">
      <c r="A305" s="240"/>
      <c r="B305" s="322"/>
      <c r="C305" s="323"/>
      <c r="D305" s="324"/>
      <c r="E305" s="381"/>
      <c r="F305" s="25" t="s">
        <v>8</v>
      </c>
      <c r="G305" s="73">
        <v>108.75</v>
      </c>
      <c r="H305" s="73">
        <v>108.75</v>
      </c>
      <c r="I305" s="8">
        <v>132.30000000000001</v>
      </c>
      <c r="J305" s="8">
        <v>132.30000000000001</v>
      </c>
      <c r="K305" s="17"/>
      <c r="L305" s="6">
        <f>G305*K305/1000</f>
        <v>0</v>
      </c>
      <c r="M305" s="84">
        <f>I305*K305/1000</f>
        <v>0</v>
      </c>
    </row>
    <row r="306" spans="1:13" ht="16.5" customHeight="1">
      <c r="A306" s="240"/>
      <c r="B306" s="287"/>
      <c r="C306" s="288"/>
      <c r="D306" s="324"/>
      <c r="E306" s="381"/>
      <c r="F306" s="25" t="s">
        <v>47</v>
      </c>
      <c r="G306" s="8">
        <v>1</v>
      </c>
      <c r="H306" s="8">
        <v>1</v>
      </c>
      <c r="I306" s="8">
        <v>1</v>
      </c>
      <c r="J306" s="8">
        <v>1</v>
      </c>
      <c r="K306" s="16">
        <v>25</v>
      </c>
      <c r="L306" s="6">
        <f>G306*K306/1000</f>
        <v>2.5000000000000001E-2</v>
      </c>
      <c r="M306" s="75">
        <f>J306*K306/1000</f>
        <v>2.5000000000000001E-2</v>
      </c>
    </row>
    <row r="307" spans="1:13" ht="14.25" customHeight="1" thickBot="1">
      <c r="A307" s="241"/>
      <c r="B307" s="289"/>
      <c r="C307" s="290"/>
      <c r="D307" s="441"/>
      <c r="E307" s="382"/>
      <c r="F307" s="25" t="s">
        <v>18</v>
      </c>
      <c r="G307" s="73">
        <v>5</v>
      </c>
      <c r="H307" s="73">
        <v>5</v>
      </c>
      <c r="I307" s="73">
        <v>5</v>
      </c>
      <c r="J307" s="73">
        <v>5</v>
      </c>
      <c r="K307" s="16">
        <v>900</v>
      </c>
      <c r="L307" s="6">
        <f>G307*K307/1000</f>
        <v>4.5</v>
      </c>
      <c r="M307" s="76">
        <f>I307*K307/1000</f>
        <v>4.5</v>
      </c>
    </row>
    <row r="308" spans="1:13" ht="19.5" customHeight="1" thickBot="1">
      <c r="A308" s="327"/>
      <c r="B308" s="252"/>
      <c r="C308" s="252"/>
      <c r="D308" s="252"/>
      <c r="E308" s="252"/>
      <c r="F308" s="252"/>
      <c r="G308" s="252"/>
      <c r="H308" s="252"/>
      <c r="I308" s="252"/>
      <c r="J308" s="252"/>
      <c r="K308" s="317"/>
      <c r="L308" s="77">
        <f>SUM(L304:L307)</f>
        <v>11.350000000000001</v>
      </c>
      <c r="M308" s="77">
        <f>SUM(M304:M307)</f>
        <v>12.324999999999999</v>
      </c>
    </row>
    <row r="309" spans="1:13" ht="29.25" customHeight="1" thickBot="1">
      <c r="A309" s="151">
        <v>5</v>
      </c>
      <c r="B309" s="291" t="s">
        <v>133</v>
      </c>
      <c r="C309" s="291"/>
      <c r="D309" s="155">
        <v>20</v>
      </c>
      <c r="E309" s="155">
        <v>20</v>
      </c>
      <c r="F309" s="26" t="s">
        <v>0</v>
      </c>
      <c r="G309" s="78">
        <v>20</v>
      </c>
      <c r="H309" s="78">
        <v>20</v>
      </c>
      <c r="I309" s="78">
        <v>20</v>
      </c>
      <c r="J309" s="78">
        <v>20</v>
      </c>
      <c r="K309" s="16">
        <v>65</v>
      </c>
      <c r="L309" s="14">
        <f>G309*K309/1000</f>
        <v>1.3</v>
      </c>
      <c r="M309" s="57">
        <f>I309*K309/1000</f>
        <v>1.3</v>
      </c>
    </row>
    <row r="310" spans="1:13" ht="30" customHeight="1" thickBot="1">
      <c r="A310" s="337"/>
      <c r="B310" s="338"/>
      <c r="C310" s="338"/>
      <c r="D310" s="338"/>
      <c r="E310" s="338"/>
      <c r="F310" s="338"/>
      <c r="G310" s="338"/>
      <c r="H310" s="338"/>
      <c r="I310" s="338"/>
      <c r="J310" s="252"/>
      <c r="K310" s="317"/>
      <c r="L310" s="13">
        <f>SUM(L309)</f>
        <v>1.3</v>
      </c>
      <c r="M310" s="13">
        <f>SUM(M309)</f>
        <v>1.3</v>
      </c>
    </row>
    <row r="311" spans="1:13" ht="29.25" customHeight="1" thickBot="1">
      <c r="A311" s="151">
        <v>6</v>
      </c>
      <c r="B311" s="436" t="s">
        <v>134</v>
      </c>
      <c r="C311" s="437"/>
      <c r="D311" s="155">
        <v>30</v>
      </c>
      <c r="E311" s="155">
        <v>30</v>
      </c>
      <c r="F311" s="27" t="s">
        <v>86</v>
      </c>
      <c r="G311" s="78">
        <v>30</v>
      </c>
      <c r="H311" s="78">
        <v>30</v>
      </c>
      <c r="I311" s="78">
        <v>30</v>
      </c>
      <c r="J311" s="78">
        <v>30</v>
      </c>
      <c r="K311" s="16">
        <v>65</v>
      </c>
      <c r="L311" s="14">
        <f>G311*K311/1000</f>
        <v>1.95</v>
      </c>
      <c r="M311" s="57">
        <f>I311*K311/1000</f>
        <v>1.95</v>
      </c>
    </row>
    <row r="312" spans="1:13" ht="30" customHeight="1" thickBot="1">
      <c r="A312" s="337"/>
      <c r="B312" s="338"/>
      <c r="C312" s="338"/>
      <c r="D312" s="338"/>
      <c r="E312" s="338"/>
      <c r="F312" s="338"/>
      <c r="G312" s="338"/>
      <c r="H312" s="338"/>
      <c r="I312" s="338"/>
      <c r="J312" s="252"/>
      <c r="K312" s="317"/>
      <c r="L312" s="13">
        <f>SUM(L311)</f>
        <v>1.95</v>
      </c>
      <c r="M312" s="13">
        <f>SUM(M311)</f>
        <v>1.95</v>
      </c>
    </row>
    <row r="313" spans="1:13" ht="17.25" customHeight="1">
      <c r="A313" s="239">
        <v>7</v>
      </c>
      <c r="B313" s="341" t="s">
        <v>163</v>
      </c>
      <c r="C313" s="342"/>
      <c r="D313" s="343">
        <v>200</v>
      </c>
      <c r="E313" s="343">
        <v>200</v>
      </c>
      <c r="F313" s="25" t="s">
        <v>56</v>
      </c>
      <c r="G313" s="8">
        <v>21</v>
      </c>
      <c r="H313" s="8">
        <v>20</v>
      </c>
      <c r="I313" s="8">
        <v>21</v>
      </c>
      <c r="J313" s="8">
        <v>20</v>
      </c>
      <c r="K313" s="17">
        <v>380</v>
      </c>
      <c r="L313" s="40">
        <f t="shared" ref="L313:L320" si="26">G313*K313/1000</f>
        <v>7.98</v>
      </c>
      <c r="M313" s="41">
        <f t="shared" ref="M313:M320" si="27">I313*K313/1000</f>
        <v>7.98</v>
      </c>
    </row>
    <row r="314" spans="1:13" ht="12.75" customHeight="1">
      <c r="A314" s="259"/>
      <c r="B314" s="322"/>
      <c r="C314" s="323"/>
      <c r="D314" s="344"/>
      <c r="E314" s="344"/>
      <c r="F314" s="25" t="s">
        <v>57</v>
      </c>
      <c r="G314" s="8">
        <v>20.2</v>
      </c>
      <c r="H314" s="8">
        <v>20</v>
      </c>
      <c r="I314" s="8">
        <v>20.2</v>
      </c>
      <c r="J314" s="8">
        <v>20</v>
      </c>
      <c r="K314" s="17"/>
      <c r="L314" s="6">
        <f t="shared" si="26"/>
        <v>0</v>
      </c>
      <c r="M314" s="41">
        <f t="shared" si="27"/>
        <v>0</v>
      </c>
    </row>
    <row r="315" spans="1:13" ht="15" customHeight="1">
      <c r="A315" s="259"/>
      <c r="B315" s="322"/>
      <c r="C315" s="323"/>
      <c r="D315" s="344"/>
      <c r="E315" s="344"/>
      <c r="F315" s="25" t="s">
        <v>58</v>
      </c>
      <c r="G315" s="8">
        <v>20.399999999999999</v>
      </c>
      <c r="H315" s="8">
        <v>20</v>
      </c>
      <c r="I315" s="8">
        <v>20.399999999999999</v>
      </c>
      <c r="J315" s="8">
        <v>20</v>
      </c>
      <c r="K315" s="17"/>
      <c r="L315" s="6">
        <f t="shared" si="26"/>
        <v>0</v>
      </c>
      <c r="M315" s="41">
        <f t="shared" si="27"/>
        <v>0</v>
      </c>
    </row>
    <row r="316" spans="1:13" ht="15" customHeight="1">
      <c r="A316" s="259"/>
      <c r="B316" s="287"/>
      <c r="C316" s="288"/>
      <c r="D316" s="344"/>
      <c r="E316" s="344"/>
      <c r="F316" s="25" t="s">
        <v>59</v>
      </c>
      <c r="G316" s="8">
        <v>20.399999999999999</v>
      </c>
      <c r="H316" s="8">
        <v>20</v>
      </c>
      <c r="I316" s="8">
        <v>20.399999999999999</v>
      </c>
      <c r="J316" s="8">
        <v>20</v>
      </c>
      <c r="K316" s="17"/>
      <c r="L316" s="6">
        <f t="shared" si="26"/>
        <v>0</v>
      </c>
      <c r="M316" s="41">
        <f t="shared" si="27"/>
        <v>0</v>
      </c>
    </row>
    <row r="317" spans="1:13" ht="15.75" customHeight="1">
      <c r="A317" s="259"/>
      <c r="B317" s="287"/>
      <c r="C317" s="288"/>
      <c r="D317" s="344"/>
      <c r="E317" s="344"/>
      <c r="F317" s="25" t="s">
        <v>60</v>
      </c>
      <c r="G317" s="8">
        <v>21.2</v>
      </c>
      <c r="H317" s="8">
        <v>20</v>
      </c>
      <c r="I317" s="8">
        <v>21.2</v>
      </c>
      <c r="J317" s="8">
        <v>20</v>
      </c>
      <c r="K317" s="17"/>
      <c r="L317" s="6">
        <f t="shared" si="26"/>
        <v>0</v>
      </c>
      <c r="M317" s="41">
        <f t="shared" si="27"/>
        <v>0</v>
      </c>
    </row>
    <row r="318" spans="1:13" ht="15" customHeight="1">
      <c r="A318" s="259"/>
      <c r="B318" s="287"/>
      <c r="C318" s="288"/>
      <c r="D318" s="344"/>
      <c r="E318" s="344"/>
      <c r="F318" s="24" t="s">
        <v>8</v>
      </c>
      <c r="G318" s="7">
        <v>186</v>
      </c>
      <c r="H318" s="7">
        <v>186</v>
      </c>
      <c r="I318" s="7">
        <v>186</v>
      </c>
      <c r="J318" s="7">
        <v>186</v>
      </c>
      <c r="K318" s="16"/>
      <c r="L318" s="6">
        <f t="shared" si="26"/>
        <v>0</v>
      </c>
      <c r="M318" s="41">
        <f t="shared" si="27"/>
        <v>0</v>
      </c>
    </row>
    <row r="319" spans="1:13" ht="15" customHeight="1">
      <c r="A319" s="259"/>
      <c r="B319" s="287"/>
      <c r="C319" s="288"/>
      <c r="D319" s="344"/>
      <c r="E319" s="344"/>
      <c r="F319" s="25" t="s">
        <v>20</v>
      </c>
      <c r="G319" s="8">
        <v>20</v>
      </c>
      <c r="H319" s="8">
        <v>20</v>
      </c>
      <c r="I319" s="8">
        <v>20</v>
      </c>
      <c r="J319" s="8">
        <v>20</v>
      </c>
      <c r="K319" s="16">
        <v>100</v>
      </c>
      <c r="L319" s="6">
        <f t="shared" si="26"/>
        <v>2</v>
      </c>
      <c r="M319" s="41">
        <f t="shared" si="27"/>
        <v>2</v>
      </c>
    </row>
    <row r="320" spans="1:13" ht="17.25" customHeight="1" thickBot="1">
      <c r="A320" s="270"/>
      <c r="B320" s="289"/>
      <c r="C320" s="290"/>
      <c r="D320" s="345"/>
      <c r="E320" s="345"/>
      <c r="F320" s="30" t="s">
        <v>7</v>
      </c>
      <c r="G320" s="8">
        <v>9</v>
      </c>
      <c r="H320" s="9">
        <v>9</v>
      </c>
      <c r="I320" s="8">
        <v>9</v>
      </c>
      <c r="J320" s="9">
        <v>9</v>
      </c>
      <c r="K320" s="16">
        <v>140</v>
      </c>
      <c r="L320" s="6">
        <f t="shared" si="26"/>
        <v>1.26</v>
      </c>
      <c r="M320" s="41">
        <f t="shared" si="27"/>
        <v>1.26</v>
      </c>
    </row>
    <row r="321" spans="1:13" ht="16.5" customHeight="1" thickBot="1">
      <c r="A321" s="503"/>
      <c r="B321" s="504"/>
      <c r="C321" s="504"/>
      <c r="D321" s="504"/>
      <c r="E321" s="504"/>
      <c r="F321" s="504"/>
      <c r="G321" s="504"/>
      <c r="H321" s="504"/>
      <c r="I321" s="504"/>
      <c r="J321" s="504"/>
      <c r="K321" s="505"/>
      <c r="L321" s="77">
        <f>SUM(L313:L320)</f>
        <v>11.24</v>
      </c>
      <c r="M321" s="90">
        <f>M313+M314+M318+M319+M320</f>
        <v>11.24</v>
      </c>
    </row>
    <row r="322" spans="1:13" ht="18" customHeight="1" thickBot="1">
      <c r="A322" s="383"/>
      <c r="B322" s="384"/>
      <c r="C322" s="384"/>
      <c r="D322" s="384"/>
      <c r="E322" s="384"/>
      <c r="F322" s="384"/>
      <c r="G322" s="384"/>
      <c r="H322" s="384"/>
      <c r="I322" s="385"/>
      <c r="J322" s="257" t="s">
        <v>16</v>
      </c>
      <c r="K322" s="258"/>
      <c r="L322" s="58">
        <f>L282+L290+L303+L308+L310+L312+L321</f>
        <v>108.8172</v>
      </c>
      <c r="M322" s="59">
        <f>M282+M290+M303+M308+M310+M312+M321</f>
        <v>126.54304999999999</v>
      </c>
    </row>
    <row r="323" spans="1:13" ht="24" customHeight="1" thickBot="1">
      <c r="A323" s="248"/>
      <c r="B323" s="249"/>
      <c r="C323" s="249"/>
      <c r="D323" s="249"/>
      <c r="E323" s="249"/>
      <c r="F323" s="249"/>
      <c r="G323" s="249"/>
      <c r="H323" s="249"/>
      <c r="I323" s="250"/>
      <c r="J323" s="325" t="s">
        <v>126</v>
      </c>
      <c r="K323" s="326"/>
      <c r="L323" s="83">
        <f>L279+L322</f>
        <v>191.26569999999998</v>
      </c>
      <c r="M323" s="83">
        <f>M279+M322</f>
        <v>215.14005</v>
      </c>
    </row>
    <row r="324" spans="1:13" ht="25.5" customHeight="1" thickBot="1">
      <c r="A324" s="496" t="s">
        <v>26</v>
      </c>
      <c r="B324" s="497"/>
      <c r="C324" s="497"/>
      <c r="D324" s="497"/>
      <c r="E324" s="497"/>
      <c r="F324" s="497"/>
      <c r="G324" s="497"/>
      <c r="H324" s="497"/>
      <c r="I324" s="497"/>
      <c r="J324" s="497"/>
      <c r="K324" s="497"/>
      <c r="L324" s="497"/>
      <c r="M324" s="498"/>
    </row>
    <row r="325" spans="1:13" ht="26.25" customHeight="1" thickBot="1">
      <c r="A325" s="455" t="s">
        <v>225</v>
      </c>
      <c r="B325" s="456"/>
      <c r="C325" s="456"/>
      <c r="D325" s="456"/>
      <c r="E325" s="456"/>
      <c r="F325" s="456"/>
      <c r="G325" s="456"/>
      <c r="H325" s="456"/>
      <c r="I325" s="456"/>
      <c r="J325" s="456"/>
      <c r="K325" s="456"/>
      <c r="L325" s="456"/>
      <c r="M325" s="466"/>
    </row>
    <row r="326" spans="1:13" ht="15" customHeight="1">
      <c r="A326" s="236">
        <v>1</v>
      </c>
      <c r="B326" s="499" t="s">
        <v>191</v>
      </c>
      <c r="C326" s="500"/>
      <c r="D326" s="427" t="s">
        <v>112</v>
      </c>
      <c r="E326" s="430" t="s">
        <v>112</v>
      </c>
      <c r="F326" s="24" t="s">
        <v>19</v>
      </c>
      <c r="G326" s="39">
        <v>31</v>
      </c>
      <c r="H326" s="39">
        <v>31</v>
      </c>
      <c r="I326" s="39">
        <v>31</v>
      </c>
      <c r="J326" s="39">
        <v>31</v>
      </c>
      <c r="K326" s="19">
        <v>130</v>
      </c>
      <c r="L326" s="40">
        <f t="shared" ref="L326:L332" si="28">G326*K326/1000</f>
        <v>4.03</v>
      </c>
      <c r="M326" s="41">
        <f t="shared" ref="M326:M332" si="29">I326*K326/1000</f>
        <v>4.03</v>
      </c>
    </row>
    <row r="327" spans="1:13" ht="16.5" customHeight="1">
      <c r="A327" s="259"/>
      <c r="B327" s="469"/>
      <c r="C327" s="470"/>
      <c r="D327" s="428"/>
      <c r="E327" s="431"/>
      <c r="F327" s="25" t="s">
        <v>21</v>
      </c>
      <c r="G327" s="42">
        <v>100</v>
      </c>
      <c r="H327" s="43">
        <v>100</v>
      </c>
      <c r="I327" s="42">
        <v>100</v>
      </c>
      <c r="J327" s="43">
        <v>100</v>
      </c>
      <c r="K327" s="16">
        <v>95</v>
      </c>
      <c r="L327" s="40">
        <f t="shared" si="28"/>
        <v>9.5</v>
      </c>
      <c r="M327" s="44">
        <f t="shared" si="29"/>
        <v>9.5</v>
      </c>
    </row>
    <row r="328" spans="1:13" ht="16.5" customHeight="1">
      <c r="A328" s="259"/>
      <c r="B328" s="469"/>
      <c r="C328" s="470"/>
      <c r="D328" s="428"/>
      <c r="E328" s="431"/>
      <c r="F328" s="24" t="s">
        <v>8</v>
      </c>
      <c r="G328" s="45">
        <v>75</v>
      </c>
      <c r="H328" s="45">
        <v>75</v>
      </c>
      <c r="I328" s="45">
        <v>75</v>
      </c>
      <c r="J328" s="45">
        <v>75</v>
      </c>
      <c r="K328" s="16"/>
      <c r="L328" s="40">
        <f t="shared" si="28"/>
        <v>0</v>
      </c>
      <c r="M328" s="44">
        <f t="shared" si="29"/>
        <v>0</v>
      </c>
    </row>
    <row r="329" spans="1:13" ht="16.5" customHeight="1">
      <c r="A329" s="259"/>
      <c r="B329" s="469"/>
      <c r="C329" s="470"/>
      <c r="D329" s="428"/>
      <c r="E329" s="431"/>
      <c r="F329" s="25" t="s">
        <v>20</v>
      </c>
      <c r="G329" s="42">
        <v>6</v>
      </c>
      <c r="H329" s="43">
        <v>6</v>
      </c>
      <c r="I329" s="42">
        <v>6</v>
      </c>
      <c r="J329" s="43">
        <v>6</v>
      </c>
      <c r="K329" s="16">
        <v>100</v>
      </c>
      <c r="L329" s="40">
        <f t="shared" si="28"/>
        <v>0.6</v>
      </c>
      <c r="M329" s="44">
        <f t="shared" si="29"/>
        <v>0.6</v>
      </c>
    </row>
    <row r="330" spans="1:13" ht="16.5" customHeight="1">
      <c r="A330" s="259"/>
      <c r="B330" s="469"/>
      <c r="C330" s="470"/>
      <c r="D330" s="428"/>
      <c r="E330" s="431"/>
      <c r="F330" s="26" t="s">
        <v>47</v>
      </c>
      <c r="G330" s="60">
        <v>0.5</v>
      </c>
      <c r="H330" s="60">
        <v>0.5</v>
      </c>
      <c r="I330" s="60">
        <v>0.5</v>
      </c>
      <c r="J330" s="60">
        <v>0.5</v>
      </c>
      <c r="K330" s="17">
        <v>25</v>
      </c>
      <c r="L330" s="40">
        <f t="shared" si="28"/>
        <v>1.2500000000000001E-2</v>
      </c>
      <c r="M330" s="44">
        <f t="shared" si="29"/>
        <v>1.2500000000000001E-2</v>
      </c>
    </row>
    <row r="331" spans="1:13" ht="16.5" customHeight="1">
      <c r="A331" s="259"/>
      <c r="B331" s="469"/>
      <c r="C331" s="470"/>
      <c r="D331" s="428"/>
      <c r="E331" s="431"/>
      <c r="F331" s="25" t="s">
        <v>20</v>
      </c>
      <c r="G331" s="43">
        <v>10</v>
      </c>
      <c r="H331" s="43">
        <v>10</v>
      </c>
      <c r="I331" s="43">
        <v>10</v>
      </c>
      <c r="J331" s="43">
        <v>10</v>
      </c>
      <c r="K331" s="17">
        <v>100</v>
      </c>
      <c r="L331" s="40">
        <f t="shared" si="28"/>
        <v>1</v>
      </c>
      <c r="M331" s="44">
        <f t="shared" si="29"/>
        <v>1</v>
      </c>
    </row>
    <row r="332" spans="1:13" ht="16.5" customHeight="1" thickBot="1">
      <c r="A332" s="270"/>
      <c r="B332" s="501"/>
      <c r="C332" s="502"/>
      <c r="D332" s="429"/>
      <c r="E332" s="432"/>
      <c r="F332" s="25" t="s">
        <v>18</v>
      </c>
      <c r="G332" s="43">
        <v>10</v>
      </c>
      <c r="H332" s="43">
        <v>10</v>
      </c>
      <c r="I332" s="43">
        <v>10</v>
      </c>
      <c r="J332" s="43">
        <v>10</v>
      </c>
      <c r="K332" s="16">
        <v>900</v>
      </c>
      <c r="L332" s="40">
        <f t="shared" si="28"/>
        <v>9</v>
      </c>
      <c r="M332" s="46">
        <f t="shared" si="29"/>
        <v>9</v>
      </c>
    </row>
    <row r="333" spans="1:13" ht="16.5" customHeight="1" thickBot="1">
      <c r="A333" s="251"/>
      <c r="B333" s="405"/>
      <c r="C333" s="405"/>
      <c r="D333" s="405"/>
      <c r="E333" s="405"/>
      <c r="F333" s="405"/>
      <c r="G333" s="405"/>
      <c r="H333" s="405"/>
      <c r="I333" s="405"/>
      <c r="J333" s="405"/>
      <c r="K333" s="253"/>
      <c r="L333" s="93">
        <f>SUM(L326:L332)</f>
        <v>24.142499999999998</v>
      </c>
      <c r="M333" s="93">
        <f>SUM(M326:M332)</f>
        <v>24.142499999999998</v>
      </c>
    </row>
    <row r="334" spans="1:13" ht="16.5" customHeight="1">
      <c r="A334" s="239">
        <v>2</v>
      </c>
      <c r="B334" s="421" t="s">
        <v>152</v>
      </c>
      <c r="C334" s="422"/>
      <c r="D334" s="513" t="s">
        <v>151</v>
      </c>
      <c r="E334" s="513" t="s">
        <v>151</v>
      </c>
      <c r="F334" s="133" t="s">
        <v>6</v>
      </c>
      <c r="G334" s="136">
        <v>15</v>
      </c>
      <c r="H334" s="136">
        <v>15</v>
      </c>
      <c r="I334" s="136">
        <v>15</v>
      </c>
      <c r="J334" s="136">
        <v>15</v>
      </c>
      <c r="K334" s="135">
        <v>100</v>
      </c>
      <c r="L334" s="204">
        <f>G334*K334/1000</f>
        <v>1.5</v>
      </c>
      <c r="M334" s="212">
        <f>I334*K334/1000</f>
        <v>1.5</v>
      </c>
    </row>
    <row r="335" spans="1:13" ht="15">
      <c r="A335" s="260"/>
      <c r="B335" s="547"/>
      <c r="C335" s="548"/>
      <c r="D335" s="514"/>
      <c r="E335" s="514"/>
      <c r="F335" s="133" t="s">
        <v>22</v>
      </c>
      <c r="G335" s="136">
        <v>8</v>
      </c>
      <c r="H335" s="136">
        <v>7</v>
      </c>
      <c r="I335" s="136">
        <v>8</v>
      </c>
      <c r="J335" s="136">
        <v>7</v>
      </c>
      <c r="K335" s="135">
        <v>187</v>
      </c>
      <c r="L335" s="204">
        <f>G335*K335/1000</f>
        <v>1.496</v>
      </c>
      <c r="M335" s="202">
        <f>I335*K335/1000</f>
        <v>1.496</v>
      </c>
    </row>
    <row r="336" spans="1:13" s="4" customFormat="1" ht="21.75" customHeight="1">
      <c r="A336" s="260"/>
      <c r="B336" s="266"/>
      <c r="C336" s="267"/>
      <c r="D336" s="515"/>
      <c r="E336" s="515"/>
      <c r="F336" s="137" t="s">
        <v>8</v>
      </c>
      <c r="G336" s="138">
        <v>150</v>
      </c>
      <c r="H336" s="138">
        <v>150</v>
      </c>
      <c r="I336" s="138">
        <v>150</v>
      </c>
      <c r="J336" s="138">
        <v>150</v>
      </c>
      <c r="K336" s="135"/>
      <c r="L336" s="204">
        <f>G336*K336/1000</f>
        <v>0</v>
      </c>
      <c r="M336" s="202">
        <f>I336*K336/1000</f>
        <v>0</v>
      </c>
    </row>
    <row r="337" spans="1:13" ht="26.25" customHeight="1">
      <c r="A337" s="260"/>
      <c r="B337" s="425" t="s">
        <v>23</v>
      </c>
      <c r="C337" s="426"/>
      <c r="D337" s="403" t="s">
        <v>10</v>
      </c>
      <c r="E337" s="403" t="s">
        <v>10</v>
      </c>
      <c r="F337" s="133" t="s">
        <v>130</v>
      </c>
      <c r="G337" s="136">
        <v>0.5</v>
      </c>
      <c r="H337" s="136">
        <v>0.5</v>
      </c>
      <c r="I337" s="136">
        <v>0.5</v>
      </c>
      <c r="J337" s="136">
        <v>0.5</v>
      </c>
      <c r="K337" s="135">
        <v>880</v>
      </c>
      <c r="L337" s="204">
        <f>G337*K337/1000</f>
        <v>0.44</v>
      </c>
      <c r="M337" s="202">
        <f>I337*K337/1000</f>
        <v>0.44</v>
      </c>
    </row>
    <row r="338" spans="1:13" ht="15.75" customHeight="1" thickBot="1">
      <c r="A338" s="261"/>
      <c r="B338" s="266"/>
      <c r="C338" s="267"/>
      <c r="D338" s="549"/>
      <c r="E338" s="404"/>
      <c r="F338" s="137" t="s">
        <v>8</v>
      </c>
      <c r="G338" s="138">
        <v>54</v>
      </c>
      <c r="H338" s="138">
        <v>54</v>
      </c>
      <c r="I338" s="138">
        <v>54</v>
      </c>
      <c r="J338" s="138">
        <v>54</v>
      </c>
      <c r="K338" s="135"/>
      <c r="L338" s="204">
        <f>G338*K338/1000</f>
        <v>0</v>
      </c>
      <c r="M338" s="203">
        <f>I338*K338/1000</f>
        <v>0</v>
      </c>
    </row>
    <row r="339" spans="1:13" ht="15.75" customHeight="1" thickBot="1">
      <c r="A339" s="423"/>
      <c r="B339" s="424"/>
      <c r="C339" s="424"/>
      <c r="D339" s="424"/>
      <c r="E339" s="424"/>
      <c r="F339" s="424"/>
      <c r="G339" s="424"/>
      <c r="H339" s="424"/>
      <c r="I339" s="424"/>
      <c r="J339" s="424"/>
      <c r="K339" s="294"/>
      <c r="L339" s="118">
        <f>SUM(L334:L338)</f>
        <v>3.4359999999999999</v>
      </c>
      <c r="M339" s="118">
        <f>SUM(M334:M338)</f>
        <v>3.4359999999999999</v>
      </c>
    </row>
    <row r="340" spans="1:13" ht="15.75" customHeight="1" thickBot="1">
      <c r="A340" s="50">
        <v>4</v>
      </c>
      <c r="B340" s="410" t="s">
        <v>142</v>
      </c>
      <c r="C340" s="411"/>
      <c r="D340" s="139">
        <v>5</v>
      </c>
      <c r="E340" s="139">
        <v>5</v>
      </c>
      <c r="F340" s="133" t="s">
        <v>18</v>
      </c>
      <c r="G340" s="136">
        <v>5</v>
      </c>
      <c r="H340" s="136">
        <v>5</v>
      </c>
      <c r="I340" s="136">
        <v>10</v>
      </c>
      <c r="J340" s="136">
        <v>10</v>
      </c>
      <c r="K340" s="135">
        <v>900</v>
      </c>
      <c r="L340" s="204">
        <f>G340*K340/1000</f>
        <v>4.5</v>
      </c>
      <c r="M340" s="190">
        <f>I340*K340/1000</f>
        <v>9</v>
      </c>
    </row>
    <row r="341" spans="1:13" ht="15.75" customHeight="1" thickBot="1">
      <c r="A341" s="395"/>
      <c r="B341" s="396"/>
      <c r="C341" s="396"/>
      <c r="D341" s="396"/>
      <c r="E341" s="396"/>
      <c r="F341" s="396"/>
      <c r="G341" s="396"/>
      <c r="H341" s="396"/>
      <c r="I341" s="396"/>
      <c r="J341" s="396"/>
      <c r="K341" s="397"/>
      <c r="L341" s="118">
        <f>SUM(L340)</f>
        <v>4.5</v>
      </c>
      <c r="M341" s="118">
        <f>SUM(M340)</f>
        <v>9</v>
      </c>
    </row>
    <row r="342" spans="1:13" ht="15.75" customHeight="1" thickBot="1">
      <c r="A342" s="178">
        <v>5</v>
      </c>
      <c r="B342" s="408" t="s">
        <v>28</v>
      </c>
      <c r="C342" s="409"/>
      <c r="D342" s="214">
        <v>15</v>
      </c>
      <c r="E342" s="214">
        <v>15</v>
      </c>
      <c r="F342" s="137" t="s">
        <v>28</v>
      </c>
      <c r="G342" s="136">
        <v>15</v>
      </c>
      <c r="H342" s="136">
        <v>15</v>
      </c>
      <c r="I342" s="136">
        <v>15</v>
      </c>
      <c r="J342" s="136">
        <v>15</v>
      </c>
      <c r="K342" s="134">
        <v>700</v>
      </c>
      <c r="L342" s="215">
        <f>G342*K342/1000</f>
        <v>10.5</v>
      </c>
      <c r="M342" s="190">
        <f>I342*K342/1000</f>
        <v>10.5</v>
      </c>
    </row>
    <row r="343" spans="1:13" ht="15.75" customHeight="1" thickBot="1">
      <c r="A343" s="398"/>
      <c r="B343" s="399"/>
      <c r="C343" s="399"/>
      <c r="D343" s="399"/>
      <c r="E343" s="399"/>
      <c r="F343" s="399"/>
      <c r="G343" s="399"/>
      <c r="H343" s="399"/>
      <c r="I343" s="399"/>
      <c r="J343" s="399"/>
      <c r="K343" s="401"/>
      <c r="L343" s="118">
        <f>SUM(L342)</f>
        <v>10.5</v>
      </c>
      <c r="M343" s="118">
        <f>SUM(M342)</f>
        <v>10.5</v>
      </c>
    </row>
    <row r="344" spans="1:13" ht="15" customHeight="1" thickBot="1">
      <c r="A344" s="50">
        <v>6</v>
      </c>
      <c r="B344" s="542" t="s">
        <v>0</v>
      </c>
      <c r="C344" s="542"/>
      <c r="D344" s="139">
        <v>30</v>
      </c>
      <c r="E344" s="139">
        <v>30</v>
      </c>
      <c r="F344" s="133" t="s">
        <v>0</v>
      </c>
      <c r="G344" s="136">
        <v>30</v>
      </c>
      <c r="H344" s="136">
        <v>30</v>
      </c>
      <c r="I344" s="136">
        <v>30</v>
      </c>
      <c r="J344" s="136">
        <v>30</v>
      </c>
      <c r="K344" s="135">
        <v>65</v>
      </c>
      <c r="L344" s="204">
        <f>G344*K344/1000</f>
        <v>1.95</v>
      </c>
      <c r="M344" s="203">
        <f>I344*K344/1000</f>
        <v>1.95</v>
      </c>
    </row>
    <row r="345" spans="1:13" thickBot="1">
      <c r="A345" s="395"/>
      <c r="B345" s="396"/>
      <c r="C345" s="396"/>
      <c r="D345" s="396"/>
      <c r="E345" s="396"/>
      <c r="F345" s="396"/>
      <c r="G345" s="396"/>
      <c r="H345" s="396"/>
      <c r="I345" s="396"/>
      <c r="J345" s="396"/>
      <c r="K345" s="397"/>
      <c r="L345" s="118">
        <f>SUM(L344)</f>
        <v>1.95</v>
      </c>
      <c r="M345" s="118">
        <f>SUM(M344)</f>
        <v>1.95</v>
      </c>
    </row>
    <row r="346" spans="1:13" ht="33" customHeight="1" thickBot="1">
      <c r="A346" s="50">
        <v>4</v>
      </c>
      <c r="B346" s="421" t="s">
        <v>136</v>
      </c>
      <c r="C346" s="422"/>
      <c r="D346" s="139">
        <v>30</v>
      </c>
      <c r="E346" s="139">
        <v>30</v>
      </c>
      <c r="F346" s="133" t="s">
        <v>136</v>
      </c>
      <c r="G346" s="136">
        <v>30</v>
      </c>
      <c r="H346" s="136">
        <v>30</v>
      </c>
      <c r="I346" s="136">
        <v>30</v>
      </c>
      <c r="J346" s="136">
        <v>30</v>
      </c>
      <c r="K346" s="135">
        <v>15</v>
      </c>
      <c r="L346" s="204">
        <v>20</v>
      </c>
      <c r="M346" s="190">
        <v>20</v>
      </c>
    </row>
    <row r="347" spans="1:13" thickBot="1">
      <c r="A347" s="277"/>
      <c r="B347" s="252"/>
      <c r="C347" s="252"/>
      <c r="D347" s="252"/>
      <c r="E347" s="252"/>
      <c r="F347" s="252"/>
      <c r="G347" s="252"/>
      <c r="H347" s="252"/>
      <c r="I347" s="252"/>
      <c r="J347" s="252"/>
      <c r="K347" s="253"/>
      <c r="L347" s="55">
        <f>SUM(L346)</f>
        <v>20</v>
      </c>
      <c r="M347" s="55">
        <f>SUM(M346)</f>
        <v>20</v>
      </c>
    </row>
    <row r="348" spans="1:13" ht="36.75" hidden="1" customHeight="1" thickBot="1">
      <c r="A348" s="50"/>
      <c r="B348" s="439"/>
      <c r="C348" s="439"/>
      <c r="D348" s="108"/>
      <c r="E348" s="116"/>
      <c r="F348" s="26"/>
      <c r="G348" s="52"/>
      <c r="H348" s="52"/>
      <c r="I348" s="52"/>
      <c r="J348" s="52"/>
      <c r="K348" s="16"/>
      <c r="L348" s="56"/>
      <c r="M348" s="88"/>
    </row>
    <row r="349" spans="1:13" ht="15.75" hidden="1" customHeight="1" thickBot="1">
      <c r="A349" s="433"/>
      <c r="B349" s="434"/>
      <c r="C349" s="434"/>
      <c r="D349" s="434"/>
      <c r="E349" s="434"/>
      <c r="F349" s="434"/>
      <c r="G349" s="434"/>
      <c r="H349" s="434"/>
      <c r="I349" s="434"/>
      <c r="J349" s="434"/>
      <c r="K349" s="435"/>
      <c r="L349" s="55">
        <f>SUM(L348)</f>
        <v>0</v>
      </c>
      <c r="M349" s="88">
        <v>0</v>
      </c>
    </row>
    <row r="350" spans="1:13" ht="16.5" thickBot="1">
      <c r="A350" s="383"/>
      <c r="B350" s="384"/>
      <c r="C350" s="384"/>
      <c r="D350" s="384"/>
      <c r="E350" s="384"/>
      <c r="F350" s="384"/>
      <c r="G350" s="384"/>
      <c r="H350" s="384"/>
      <c r="I350" s="385"/>
      <c r="J350" s="257" t="s">
        <v>16</v>
      </c>
      <c r="K350" s="258"/>
      <c r="L350" s="58">
        <f>L333+L339+L347+L349+L341+L343+L345</f>
        <v>64.528499999999994</v>
      </c>
      <c r="M350" s="58">
        <f>M333+M339+M341+M343+M345+M347</f>
        <v>69.028500000000008</v>
      </c>
    </row>
    <row r="351" spans="1:13" ht="16.5" thickBot="1">
      <c r="A351" s="473" t="s">
        <v>71</v>
      </c>
      <c r="B351" s="474"/>
      <c r="C351" s="474"/>
      <c r="D351" s="474"/>
      <c r="E351" s="474"/>
      <c r="F351" s="474"/>
      <c r="G351" s="474"/>
      <c r="H351" s="474"/>
      <c r="I351" s="474"/>
      <c r="J351" s="474"/>
      <c r="K351" s="474"/>
      <c r="L351" s="474"/>
      <c r="M351" s="475"/>
    </row>
    <row r="352" spans="1:13" ht="39" customHeight="1" thickBot="1">
      <c r="A352" s="50">
        <v>1</v>
      </c>
      <c r="B352" s="495" t="s">
        <v>208</v>
      </c>
      <c r="C352" s="495"/>
      <c r="D352" s="60">
        <v>60</v>
      </c>
      <c r="E352" s="61">
        <v>100</v>
      </c>
      <c r="F352" s="28" t="s">
        <v>210</v>
      </c>
      <c r="G352" s="146">
        <v>70.8</v>
      </c>
      <c r="H352" s="146">
        <v>60</v>
      </c>
      <c r="I352" s="62">
        <v>118</v>
      </c>
      <c r="J352" s="146">
        <v>100</v>
      </c>
      <c r="K352" s="16">
        <v>190</v>
      </c>
      <c r="L352" s="14">
        <f>G352*K352/1000</f>
        <v>13.452</v>
      </c>
      <c r="M352" s="63">
        <f>I352*K352/1000</f>
        <v>22.42</v>
      </c>
    </row>
    <row r="353" spans="1:13" ht="16.5" thickBot="1">
      <c r="A353" s="318"/>
      <c r="B353" s="412"/>
      <c r="C353" s="412"/>
      <c r="D353" s="412"/>
      <c r="E353" s="412"/>
      <c r="F353" s="412"/>
      <c r="G353" s="412"/>
      <c r="H353" s="412"/>
      <c r="I353" s="412"/>
      <c r="J353" s="412"/>
      <c r="K353" s="253"/>
      <c r="L353" s="13">
        <f>SUM(L352:L352)</f>
        <v>13.452</v>
      </c>
      <c r="M353" s="13">
        <f>SUM(M352:M352)</f>
        <v>22.42</v>
      </c>
    </row>
    <row r="354" spans="1:13" ht="15" customHeight="1">
      <c r="A354" s="239">
        <v>2</v>
      </c>
      <c r="B354" s="341" t="s">
        <v>166</v>
      </c>
      <c r="C354" s="342"/>
      <c r="D354" s="369" t="s">
        <v>88</v>
      </c>
      <c r="E354" s="369" t="s">
        <v>88</v>
      </c>
      <c r="F354" s="25" t="s">
        <v>80</v>
      </c>
      <c r="G354" s="8">
        <v>25</v>
      </c>
      <c r="H354" s="8">
        <v>20</v>
      </c>
      <c r="I354" s="8">
        <v>25</v>
      </c>
      <c r="J354" s="8">
        <v>20</v>
      </c>
      <c r="K354" s="16">
        <v>52</v>
      </c>
      <c r="L354" s="6">
        <f t="shared" ref="L354:L362" si="30">G354*K354/1000</f>
        <v>1.3</v>
      </c>
      <c r="M354" s="75">
        <f t="shared" ref="M354:M360" si="31">I354*K354/1000</f>
        <v>1.3</v>
      </c>
    </row>
    <row r="355" spans="1:13" ht="30" customHeight="1">
      <c r="A355" s="240"/>
      <c r="B355" s="358"/>
      <c r="C355" s="359"/>
      <c r="D355" s="370"/>
      <c r="E355" s="370"/>
      <c r="F355" s="25" t="s">
        <v>180</v>
      </c>
      <c r="G355" s="8">
        <v>66.67</v>
      </c>
      <c r="H355" s="8">
        <v>50</v>
      </c>
      <c r="I355" s="8">
        <v>66.67</v>
      </c>
      <c r="J355" s="8">
        <v>50</v>
      </c>
      <c r="K355" s="16">
        <v>55</v>
      </c>
      <c r="L355" s="6">
        <f t="shared" si="30"/>
        <v>3.6668499999999997</v>
      </c>
      <c r="M355" s="74">
        <f t="shared" si="31"/>
        <v>3.6668499999999997</v>
      </c>
    </row>
    <row r="356" spans="1:13" ht="15">
      <c r="A356" s="240"/>
      <c r="B356" s="287"/>
      <c r="C356" s="288"/>
      <c r="D356" s="370"/>
      <c r="E356" s="370"/>
      <c r="F356" s="30" t="s">
        <v>79</v>
      </c>
      <c r="G356" s="8">
        <v>12.5</v>
      </c>
      <c r="H356" s="8">
        <v>10</v>
      </c>
      <c r="I356" s="8">
        <v>12.5</v>
      </c>
      <c r="J356" s="8">
        <v>10</v>
      </c>
      <c r="K356" s="16">
        <v>50</v>
      </c>
      <c r="L356" s="6">
        <f t="shared" si="30"/>
        <v>0.625</v>
      </c>
      <c r="M356" s="41">
        <f t="shared" si="31"/>
        <v>0.625</v>
      </c>
    </row>
    <row r="357" spans="1:13" ht="15">
      <c r="A357" s="240"/>
      <c r="B357" s="287"/>
      <c r="C357" s="288"/>
      <c r="D357" s="370"/>
      <c r="E357" s="370"/>
      <c r="F357" s="30" t="s">
        <v>78</v>
      </c>
      <c r="G357" s="8">
        <v>12</v>
      </c>
      <c r="H357" s="8">
        <v>10</v>
      </c>
      <c r="I357" s="8">
        <v>12</v>
      </c>
      <c r="J357" s="8">
        <v>10</v>
      </c>
      <c r="K357" s="16">
        <v>50</v>
      </c>
      <c r="L357" s="6">
        <f t="shared" si="30"/>
        <v>0.6</v>
      </c>
      <c r="M357" s="41">
        <f t="shared" si="31"/>
        <v>0.6</v>
      </c>
    </row>
    <row r="358" spans="1:13" ht="25.5" customHeight="1">
      <c r="A358" s="240"/>
      <c r="B358" s="287"/>
      <c r="C358" s="288"/>
      <c r="D358" s="370"/>
      <c r="E358" s="370"/>
      <c r="F358" s="30" t="s">
        <v>31</v>
      </c>
      <c r="G358" s="9">
        <v>11.5</v>
      </c>
      <c r="H358" s="9">
        <v>7.5</v>
      </c>
      <c r="I358" s="9">
        <v>11.5</v>
      </c>
      <c r="J358" s="9">
        <v>7.5</v>
      </c>
      <c r="K358" s="16">
        <v>190</v>
      </c>
      <c r="L358" s="6">
        <f t="shared" si="30"/>
        <v>2.1850000000000001</v>
      </c>
      <c r="M358" s="74">
        <f t="shared" si="31"/>
        <v>2.1850000000000001</v>
      </c>
    </row>
    <row r="359" spans="1:13" ht="15">
      <c r="A359" s="240"/>
      <c r="B359" s="287"/>
      <c r="C359" s="288"/>
      <c r="D359" s="370"/>
      <c r="E359" s="370"/>
      <c r="F359" s="32" t="s">
        <v>5</v>
      </c>
      <c r="G359" s="10">
        <v>5</v>
      </c>
      <c r="H359" s="11">
        <v>5</v>
      </c>
      <c r="I359" s="10">
        <v>5</v>
      </c>
      <c r="J359" s="11">
        <v>5</v>
      </c>
      <c r="K359" s="16">
        <v>185</v>
      </c>
      <c r="L359" s="6">
        <f t="shared" si="30"/>
        <v>0.92500000000000004</v>
      </c>
      <c r="M359" s="75">
        <f t="shared" si="31"/>
        <v>0.92500000000000004</v>
      </c>
    </row>
    <row r="360" spans="1:13" ht="21" customHeight="1">
      <c r="A360" s="240"/>
      <c r="B360" s="287"/>
      <c r="C360" s="288"/>
      <c r="D360" s="370"/>
      <c r="E360" s="370"/>
      <c r="F360" s="24" t="s">
        <v>8</v>
      </c>
      <c r="G360" s="7">
        <v>187.5</v>
      </c>
      <c r="H360" s="7">
        <v>187.5</v>
      </c>
      <c r="I360" s="7">
        <v>187.5</v>
      </c>
      <c r="J360" s="7">
        <v>187.5</v>
      </c>
      <c r="K360" s="16"/>
      <c r="L360" s="6">
        <f t="shared" si="30"/>
        <v>0</v>
      </c>
      <c r="M360" s="41">
        <f t="shared" si="31"/>
        <v>0</v>
      </c>
    </row>
    <row r="361" spans="1:13" ht="15">
      <c r="A361" s="240"/>
      <c r="B361" s="287"/>
      <c r="C361" s="288"/>
      <c r="D361" s="370"/>
      <c r="E361" s="370"/>
      <c r="F361" s="25" t="s">
        <v>47</v>
      </c>
      <c r="G361" s="8">
        <v>1</v>
      </c>
      <c r="H361" s="8">
        <v>1</v>
      </c>
      <c r="I361" s="8">
        <v>1</v>
      </c>
      <c r="J361" s="8">
        <v>1</v>
      </c>
      <c r="K361" s="16">
        <v>25</v>
      </c>
      <c r="L361" s="6">
        <f t="shared" si="30"/>
        <v>2.5000000000000001E-2</v>
      </c>
      <c r="M361" s="75">
        <f>J361*K361/1000</f>
        <v>2.5000000000000001E-2</v>
      </c>
    </row>
    <row r="362" spans="1:13" ht="31.5" customHeight="1" thickBot="1">
      <c r="A362" s="241"/>
      <c r="B362" s="289"/>
      <c r="C362" s="290"/>
      <c r="D362" s="371"/>
      <c r="E362" s="371"/>
      <c r="F362" s="24" t="s">
        <v>13</v>
      </c>
      <c r="G362" s="64">
        <v>10</v>
      </c>
      <c r="H362" s="64">
        <v>10</v>
      </c>
      <c r="I362" s="64">
        <v>10</v>
      </c>
      <c r="J362" s="64">
        <v>10</v>
      </c>
      <c r="K362" s="16">
        <v>360</v>
      </c>
      <c r="L362" s="6">
        <f t="shared" si="30"/>
        <v>3.6</v>
      </c>
      <c r="M362" s="44">
        <f>I362*K362/1000</f>
        <v>3.6</v>
      </c>
    </row>
    <row r="363" spans="1:13" ht="16.5" thickBot="1">
      <c r="A363" s="316"/>
      <c r="B363" s="256"/>
      <c r="C363" s="256"/>
      <c r="D363" s="256"/>
      <c r="E363" s="256"/>
      <c r="F363" s="256"/>
      <c r="G363" s="256"/>
      <c r="H363" s="256"/>
      <c r="I363" s="256"/>
      <c r="J363" s="256"/>
      <c r="K363" s="317"/>
      <c r="L363" s="12">
        <f>SUM(L354:L362)</f>
        <v>12.92685</v>
      </c>
      <c r="M363" s="12">
        <f>SUM(M354:M362)</f>
        <v>12.92685</v>
      </c>
    </row>
    <row r="364" spans="1:13" s="4" customFormat="1" ht="21.75" customHeight="1">
      <c r="A364" s="239">
        <v>3</v>
      </c>
      <c r="B364" s="442" t="s">
        <v>144</v>
      </c>
      <c r="C364" s="443"/>
      <c r="D364" s="390">
        <v>90</v>
      </c>
      <c r="E364" s="390" t="s">
        <v>87</v>
      </c>
      <c r="F364" s="65" t="s">
        <v>50</v>
      </c>
      <c r="G364" s="66">
        <v>69.5</v>
      </c>
      <c r="H364" s="66">
        <v>66.599999999999994</v>
      </c>
      <c r="I364" s="67">
        <v>77.239999999999995</v>
      </c>
      <c r="J364" s="68">
        <v>74</v>
      </c>
      <c r="K364" s="229">
        <v>720</v>
      </c>
      <c r="L364" s="14">
        <f t="shared" ref="L364:L369" si="32">G364*K364/1000</f>
        <v>50.04</v>
      </c>
      <c r="M364" s="69">
        <f>I364*K364/1000</f>
        <v>55.612799999999993</v>
      </c>
    </row>
    <row r="365" spans="1:13" ht="16.5" customHeight="1">
      <c r="A365" s="240"/>
      <c r="B365" s="444"/>
      <c r="C365" s="445"/>
      <c r="D365" s="391"/>
      <c r="E365" s="391"/>
      <c r="F365" s="28" t="s">
        <v>0</v>
      </c>
      <c r="G365" s="146">
        <v>16.2</v>
      </c>
      <c r="H365" s="146">
        <v>16.2</v>
      </c>
      <c r="I365" s="62">
        <v>18</v>
      </c>
      <c r="J365" s="70">
        <v>18</v>
      </c>
      <c r="K365" s="16">
        <v>65</v>
      </c>
      <c r="L365" s="14">
        <f t="shared" si="32"/>
        <v>1.0529999999999999</v>
      </c>
      <c r="M365" s="69">
        <f>I365*K365/1000</f>
        <v>1.17</v>
      </c>
    </row>
    <row r="366" spans="1:13" ht="24.75" customHeight="1">
      <c r="A366" s="240"/>
      <c r="B366" s="444"/>
      <c r="C366" s="445"/>
      <c r="D366" s="391"/>
      <c r="E366" s="391"/>
      <c r="F366" s="28" t="s">
        <v>21</v>
      </c>
      <c r="G366" s="146">
        <v>21.6</v>
      </c>
      <c r="H366" s="146">
        <v>21.6</v>
      </c>
      <c r="I366" s="62">
        <v>24</v>
      </c>
      <c r="J366" s="70">
        <v>24</v>
      </c>
      <c r="K366" s="16">
        <v>95</v>
      </c>
      <c r="L366" s="14">
        <f t="shared" si="32"/>
        <v>2.052</v>
      </c>
      <c r="M366" s="71">
        <f>I366*K366/1000</f>
        <v>2.2799999999999998</v>
      </c>
    </row>
    <row r="367" spans="1:13" ht="15.75" customHeight="1">
      <c r="A367" s="240"/>
      <c r="B367" s="287"/>
      <c r="C367" s="288"/>
      <c r="D367" s="391"/>
      <c r="E367" s="391"/>
      <c r="F367" s="28" t="s">
        <v>49</v>
      </c>
      <c r="G367" s="146">
        <v>9</v>
      </c>
      <c r="H367" s="146">
        <v>9</v>
      </c>
      <c r="I367" s="62">
        <v>10</v>
      </c>
      <c r="J367" s="70">
        <v>10</v>
      </c>
      <c r="K367" s="16">
        <v>90</v>
      </c>
      <c r="L367" s="14">
        <f t="shared" si="32"/>
        <v>0.81</v>
      </c>
      <c r="M367" s="71">
        <f>I367*K367/1000</f>
        <v>0.9</v>
      </c>
    </row>
    <row r="368" spans="1:13" ht="18.75" customHeight="1">
      <c r="A368" s="240"/>
      <c r="B368" s="287"/>
      <c r="C368" s="288"/>
      <c r="D368" s="391"/>
      <c r="E368" s="391"/>
      <c r="F368" s="28" t="s">
        <v>5</v>
      </c>
      <c r="G368" s="146">
        <v>5.4</v>
      </c>
      <c r="H368" s="146">
        <v>5.4</v>
      </c>
      <c r="I368" s="62">
        <v>6</v>
      </c>
      <c r="J368" s="70">
        <v>6</v>
      </c>
      <c r="K368" s="16">
        <v>185</v>
      </c>
      <c r="L368" s="14">
        <f t="shared" si="32"/>
        <v>0.99900000000000011</v>
      </c>
      <c r="M368" s="71">
        <f>I368*K368/1000</f>
        <v>1.1100000000000001</v>
      </c>
    </row>
    <row r="369" spans="1:13" ht="21.75" customHeight="1" thickBot="1">
      <c r="A369" s="241"/>
      <c r="B369" s="289"/>
      <c r="C369" s="290"/>
      <c r="D369" s="392"/>
      <c r="E369" s="392"/>
      <c r="F369" s="26" t="s">
        <v>47</v>
      </c>
      <c r="G369" s="60">
        <v>0.5</v>
      </c>
      <c r="H369" s="60">
        <v>0.5</v>
      </c>
      <c r="I369" s="72">
        <v>0.5</v>
      </c>
      <c r="J369" s="72">
        <v>0.5</v>
      </c>
      <c r="K369" s="17">
        <v>25</v>
      </c>
      <c r="L369" s="14">
        <f t="shared" si="32"/>
        <v>1.2500000000000001E-2</v>
      </c>
      <c r="M369" s="71">
        <f>J369*K369/1000</f>
        <v>1.2500000000000001E-2</v>
      </c>
    </row>
    <row r="370" spans="1:13" ht="21.75" customHeight="1" thickBot="1">
      <c r="A370" s="318"/>
      <c r="B370" s="252"/>
      <c r="C370" s="252"/>
      <c r="D370" s="252"/>
      <c r="E370" s="252"/>
      <c r="F370" s="252"/>
      <c r="G370" s="252"/>
      <c r="H370" s="252"/>
      <c r="I370" s="252"/>
      <c r="J370" s="252"/>
      <c r="K370" s="255"/>
      <c r="L370" s="13">
        <f>SUM(L364:L369)</f>
        <v>54.966500000000003</v>
      </c>
      <c r="M370" s="13">
        <f>SUM(M364:M369)</f>
        <v>61.085299999999997</v>
      </c>
    </row>
    <row r="371" spans="1:13" ht="21.75" customHeight="1">
      <c r="A371" s="239">
        <v>4</v>
      </c>
      <c r="B371" s="341" t="s">
        <v>190</v>
      </c>
      <c r="C371" s="342"/>
      <c r="D371" s="440" t="s">
        <v>97</v>
      </c>
      <c r="E371" s="440" t="s">
        <v>98</v>
      </c>
      <c r="F371" s="25" t="s">
        <v>17</v>
      </c>
      <c r="G371" s="73">
        <v>60</v>
      </c>
      <c r="H371" s="73">
        <v>60</v>
      </c>
      <c r="I371" s="8">
        <v>70</v>
      </c>
      <c r="J371" s="8">
        <v>70</v>
      </c>
      <c r="K371" s="234">
        <v>70</v>
      </c>
      <c r="L371" s="6">
        <f>G371*K371/1000</f>
        <v>4.2</v>
      </c>
      <c r="M371" s="44">
        <f>I371*K371/1000</f>
        <v>4.9000000000000004</v>
      </c>
    </row>
    <row r="372" spans="1:13" ht="21.75" customHeight="1">
      <c r="A372" s="240"/>
      <c r="B372" s="322"/>
      <c r="C372" s="323"/>
      <c r="D372" s="324"/>
      <c r="E372" s="324"/>
      <c r="F372" s="25" t="s">
        <v>47</v>
      </c>
      <c r="G372" s="8">
        <v>1</v>
      </c>
      <c r="H372" s="8">
        <v>1</v>
      </c>
      <c r="I372" s="8">
        <v>1</v>
      </c>
      <c r="J372" s="8">
        <v>1</v>
      </c>
      <c r="K372" s="16">
        <v>25</v>
      </c>
      <c r="L372" s="6">
        <f>G372*K372/1000</f>
        <v>2.5000000000000001E-2</v>
      </c>
      <c r="M372" s="44">
        <f>I372*K372/1000</f>
        <v>2.5000000000000001E-2</v>
      </c>
    </row>
    <row r="373" spans="1:13" ht="21.75" customHeight="1" thickBot="1">
      <c r="A373" s="241"/>
      <c r="B373" s="388"/>
      <c r="C373" s="389"/>
      <c r="D373" s="441"/>
      <c r="E373" s="441"/>
      <c r="F373" s="25" t="s">
        <v>18</v>
      </c>
      <c r="G373" s="73">
        <v>5</v>
      </c>
      <c r="H373" s="73">
        <v>5</v>
      </c>
      <c r="I373" s="8">
        <v>5</v>
      </c>
      <c r="J373" s="8">
        <v>5</v>
      </c>
      <c r="K373" s="16">
        <v>900</v>
      </c>
      <c r="L373" s="6">
        <f>G373*K373/1000</f>
        <v>4.5</v>
      </c>
      <c r="M373" s="84">
        <f>I373*K373/1000</f>
        <v>4.5</v>
      </c>
    </row>
    <row r="374" spans="1:13" ht="21.75" customHeight="1" thickBot="1">
      <c r="A374" s="319"/>
      <c r="B374" s="256"/>
      <c r="C374" s="256"/>
      <c r="D374" s="256"/>
      <c r="E374" s="256"/>
      <c r="F374" s="256"/>
      <c r="G374" s="256"/>
      <c r="H374" s="256"/>
      <c r="I374" s="256"/>
      <c r="J374" s="256"/>
      <c r="K374" s="255"/>
      <c r="L374" s="77">
        <f>SUM(L371:L373)</f>
        <v>8.7250000000000014</v>
      </c>
      <c r="M374" s="77">
        <f>M371+M372+M373</f>
        <v>9.4250000000000007</v>
      </c>
    </row>
    <row r="375" spans="1:13" ht="21.75" customHeight="1" thickBot="1">
      <c r="A375" s="151">
        <v>5</v>
      </c>
      <c r="B375" s="291" t="s">
        <v>133</v>
      </c>
      <c r="C375" s="291"/>
      <c r="D375" s="155">
        <v>20</v>
      </c>
      <c r="E375" s="155">
        <v>20</v>
      </c>
      <c r="F375" s="26" t="s">
        <v>0</v>
      </c>
      <c r="G375" s="78">
        <v>20</v>
      </c>
      <c r="H375" s="78">
        <v>20</v>
      </c>
      <c r="I375" s="78">
        <v>20</v>
      </c>
      <c r="J375" s="78">
        <v>20</v>
      </c>
      <c r="K375" s="16">
        <v>65</v>
      </c>
      <c r="L375" s="14">
        <f>G375*K375/1000</f>
        <v>1.3</v>
      </c>
      <c r="M375" s="57">
        <f>I375*K375/1000</f>
        <v>1.3</v>
      </c>
    </row>
    <row r="376" spans="1:13" thickBot="1">
      <c r="A376" s="337"/>
      <c r="B376" s="338"/>
      <c r="C376" s="338"/>
      <c r="D376" s="338"/>
      <c r="E376" s="338"/>
      <c r="F376" s="338"/>
      <c r="G376" s="338"/>
      <c r="H376" s="338"/>
      <c r="I376" s="338"/>
      <c r="J376" s="252"/>
      <c r="K376" s="317"/>
      <c r="L376" s="13">
        <f>SUM(L375)</f>
        <v>1.3</v>
      </c>
      <c r="M376" s="13">
        <f>SUM(M375)</f>
        <v>1.3</v>
      </c>
    </row>
    <row r="377" spans="1:13" ht="16.5" customHeight="1" thickBot="1">
      <c r="A377" s="151">
        <v>6</v>
      </c>
      <c r="B377" s="436" t="s">
        <v>134</v>
      </c>
      <c r="C377" s="437"/>
      <c r="D377" s="155">
        <v>30</v>
      </c>
      <c r="E377" s="155">
        <v>30</v>
      </c>
      <c r="F377" s="27" t="s">
        <v>86</v>
      </c>
      <c r="G377" s="78">
        <v>30</v>
      </c>
      <c r="H377" s="78">
        <v>30</v>
      </c>
      <c r="I377" s="78">
        <v>30</v>
      </c>
      <c r="J377" s="78">
        <v>30</v>
      </c>
      <c r="K377" s="16">
        <v>65</v>
      </c>
      <c r="L377" s="14">
        <f>G377*K377/1000</f>
        <v>1.95</v>
      </c>
      <c r="M377" s="57">
        <f>I377*K377/1000</f>
        <v>1.95</v>
      </c>
    </row>
    <row r="378" spans="1:13" ht="15.75" customHeight="1" thickBot="1">
      <c r="A378" s="337"/>
      <c r="B378" s="338"/>
      <c r="C378" s="338"/>
      <c r="D378" s="338"/>
      <c r="E378" s="338"/>
      <c r="F378" s="338"/>
      <c r="G378" s="338"/>
      <c r="H378" s="338"/>
      <c r="I378" s="338"/>
      <c r="J378" s="252"/>
      <c r="K378" s="317"/>
      <c r="L378" s="13">
        <f>SUM(L377)</f>
        <v>1.95</v>
      </c>
      <c r="M378" s="13">
        <f>SUM(M377)</f>
        <v>1.95</v>
      </c>
    </row>
    <row r="379" spans="1:13" ht="38.25" customHeight="1" thickBot="1">
      <c r="A379" s="50">
        <v>7</v>
      </c>
      <c r="B379" s="438" t="s">
        <v>155</v>
      </c>
      <c r="C379" s="438"/>
      <c r="D379" s="73">
        <v>200</v>
      </c>
      <c r="E379" s="104">
        <v>200</v>
      </c>
      <c r="F379" s="32" t="s">
        <v>189</v>
      </c>
      <c r="G379" s="10">
        <v>200</v>
      </c>
      <c r="H379" s="99">
        <v>200</v>
      </c>
      <c r="I379" s="10">
        <v>200</v>
      </c>
      <c r="J379" s="99">
        <v>200</v>
      </c>
      <c r="K379" s="16">
        <v>70</v>
      </c>
      <c r="L379" s="6">
        <f>G379*K379/1000</f>
        <v>14</v>
      </c>
      <c r="M379" s="105">
        <f>I379*K379/1000</f>
        <v>14</v>
      </c>
    </row>
    <row r="380" spans="1:13" ht="16.5" thickBot="1">
      <c r="A380" s="461"/>
      <c r="B380" s="335"/>
      <c r="C380" s="335"/>
      <c r="D380" s="335"/>
      <c r="E380" s="335"/>
      <c r="F380" s="335"/>
      <c r="G380" s="335"/>
      <c r="H380" s="335"/>
      <c r="I380" s="335"/>
      <c r="J380" s="335"/>
      <c r="K380" s="394"/>
      <c r="L380" s="12">
        <f>SUM(L379)</f>
        <v>14</v>
      </c>
      <c r="M380" s="12">
        <f>SUM(M379)</f>
        <v>14</v>
      </c>
    </row>
    <row r="381" spans="1:13" ht="16.5" thickBot="1">
      <c r="A381" s="383"/>
      <c r="B381" s="384"/>
      <c r="C381" s="384"/>
      <c r="D381" s="384"/>
      <c r="E381" s="384"/>
      <c r="F381" s="384"/>
      <c r="G381" s="384"/>
      <c r="H381" s="384"/>
      <c r="I381" s="385"/>
      <c r="J381" s="257" t="s">
        <v>16</v>
      </c>
      <c r="K381" s="258"/>
      <c r="L381" s="58">
        <f>L353+L363+L370+L374+L376+L378+L380</f>
        <v>107.32034999999999</v>
      </c>
      <c r="M381" s="59">
        <f>M353+M363+M370+M374+M376+M378+M380</f>
        <v>123.10715</v>
      </c>
    </row>
    <row r="382" spans="1:13" ht="16.5" thickBot="1">
      <c r="A382" s="248"/>
      <c r="B382" s="249"/>
      <c r="C382" s="249"/>
      <c r="D382" s="249"/>
      <c r="E382" s="249"/>
      <c r="F382" s="249"/>
      <c r="G382" s="249"/>
      <c r="H382" s="249"/>
      <c r="I382" s="250"/>
      <c r="J382" s="325" t="s">
        <v>126</v>
      </c>
      <c r="K382" s="326"/>
      <c r="L382" s="83">
        <f>L350+L381</f>
        <v>171.84884999999997</v>
      </c>
      <c r="M382" s="106">
        <f>M350+M381</f>
        <v>192.13565</v>
      </c>
    </row>
    <row r="383" spans="1:13" thickBot="1">
      <c r="A383" s="455" t="s">
        <v>226</v>
      </c>
      <c r="B383" s="456"/>
      <c r="C383" s="456"/>
      <c r="D383" s="456"/>
      <c r="E383" s="456"/>
      <c r="F383" s="456"/>
      <c r="G383" s="456"/>
      <c r="H383" s="456"/>
      <c r="I383" s="456"/>
      <c r="J383" s="456"/>
      <c r="K383" s="456"/>
      <c r="L383" s="456"/>
      <c r="M383" s="466"/>
    </row>
    <row r="384" spans="1:13" ht="16.5" customHeight="1">
      <c r="A384" s="236">
        <v>1</v>
      </c>
      <c r="B384" s="320" t="s">
        <v>167</v>
      </c>
      <c r="C384" s="321"/>
      <c r="D384" s="465" t="s">
        <v>113</v>
      </c>
      <c r="E384" s="465" t="s">
        <v>114</v>
      </c>
      <c r="F384" s="29" t="s">
        <v>11</v>
      </c>
      <c r="G384" s="94">
        <v>169.2</v>
      </c>
      <c r="H384" s="94">
        <v>165.6</v>
      </c>
      <c r="I384" s="94">
        <v>188</v>
      </c>
      <c r="J384" s="94">
        <v>184</v>
      </c>
      <c r="K384" s="19">
        <v>380</v>
      </c>
      <c r="L384" s="40">
        <f>G384*K384/1000</f>
        <v>64.295999999999992</v>
      </c>
      <c r="M384" s="41">
        <f>I384*K384/1000</f>
        <v>71.44</v>
      </c>
    </row>
    <row r="385" spans="1:13" ht="15.75" customHeight="1">
      <c r="A385" s="240"/>
      <c r="B385" s="244"/>
      <c r="C385" s="245"/>
      <c r="D385" s="357"/>
      <c r="E385" s="357"/>
      <c r="F385" s="35" t="s">
        <v>12</v>
      </c>
      <c r="G385" s="43">
        <v>10.8</v>
      </c>
      <c r="H385" s="43">
        <v>10.8</v>
      </c>
      <c r="I385" s="43">
        <v>12</v>
      </c>
      <c r="J385" s="43">
        <v>12</v>
      </c>
      <c r="K385" s="17">
        <v>60</v>
      </c>
      <c r="L385" s="40">
        <f>G385*K385/1000</f>
        <v>0.64800000000000002</v>
      </c>
      <c r="M385" s="109">
        <f>I385*K385/1000</f>
        <v>0.72</v>
      </c>
    </row>
    <row r="386" spans="1:13" ht="15" customHeight="1">
      <c r="A386" s="240"/>
      <c r="B386" s="244"/>
      <c r="C386" s="245"/>
      <c r="D386" s="357"/>
      <c r="E386" s="357"/>
      <c r="F386" s="35" t="s">
        <v>6</v>
      </c>
      <c r="G386" s="43">
        <v>14.4</v>
      </c>
      <c r="H386" s="43">
        <v>14.4</v>
      </c>
      <c r="I386" s="43">
        <v>16</v>
      </c>
      <c r="J386" s="43">
        <v>16</v>
      </c>
      <c r="K386" s="16">
        <v>100</v>
      </c>
      <c r="L386" s="40">
        <f>G386*K386/1000</f>
        <v>1.44</v>
      </c>
      <c r="M386" s="41">
        <f>I386*K386/1000</f>
        <v>1.6</v>
      </c>
    </row>
    <row r="387" spans="1:13" ht="15">
      <c r="A387" s="240"/>
      <c r="B387" s="244"/>
      <c r="C387" s="245"/>
      <c r="D387" s="357"/>
      <c r="E387" s="357"/>
      <c r="F387" s="35" t="s">
        <v>48</v>
      </c>
      <c r="G387" s="43">
        <v>0.18</v>
      </c>
      <c r="H387" s="43">
        <v>0.18</v>
      </c>
      <c r="I387" s="43">
        <v>0.2</v>
      </c>
      <c r="J387" s="43">
        <v>0.2</v>
      </c>
      <c r="K387" s="19">
        <v>16</v>
      </c>
      <c r="L387" s="40">
        <f>G387*K387</f>
        <v>2.88</v>
      </c>
      <c r="M387" s="44">
        <f>I387*K387</f>
        <v>3.2</v>
      </c>
    </row>
    <row r="388" spans="1:13" ht="15">
      <c r="A388" s="240"/>
      <c r="B388" s="244"/>
      <c r="C388" s="245"/>
      <c r="D388" s="357"/>
      <c r="E388" s="357"/>
      <c r="F388" s="35" t="s">
        <v>18</v>
      </c>
      <c r="G388" s="43">
        <v>7.2</v>
      </c>
      <c r="H388" s="43">
        <v>7.2</v>
      </c>
      <c r="I388" s="43">
        <v>8</v>
      </c>
      <c r="J388" s="43">
        <v>8</v>
      </c>
      <c r="K388" s="16">
        <v>900</v>
      </c>
      <c r="L388" s="40">
        <f>G388*K388/1000</f>
        <v>6.48</v>
      </c>
      <c r="M388" s="44">
        <f>I388*K388/1000</f>
        <v>7.2</v>
      </c>
    </row>
    <row r="389" spans="1:13" ht="26.25" customHeight="1">
      <c r="A389" s="240"/>
      <c r="B389" s="287"/>
      <c r="C389" s="288"/>
      <c r="D389" s="357"/>
      <c r="E389" s="357"/>
      <c r="F389" s="35" t="s">
        <v>49</v>
      </c>
      <c r="G389" s="43">
        <v>7.2</v>
      </c>
      <c r="H389" s="43">
        <v>7.2</v>
      </c>
      <c r="I389" s="43">
        <v>8</v>
      </c>
      <c r="J389" s="43">
        <v>8</v>
      </c>
      <c r="K389" s="16">
        <v>90</v>
      </c>
      <c r="L389" s="40">
        <f>G389*K389/1000</f>
        <v>0.64800000000000002</v>
      </c>
      <c r="M389" s="44">
        <f>I389*K389/1000</f>
        <v>0.72</v>
      </c>
    </row>
    <row r="390" spans="1:13" ht="15">
      <c r="A390" s="240"/>
      <c r="B390" s="289"/>
      <c r="C390" s="290"/>
      <c r="D390" s="348"/>
      <c r="E390" s="348"/>
      <c r="F390" s="35" t="s">
        <v>13</v>
      </c>
      <c r="G390" s="43">
        <v>7.2</v>
      </c>
      <c r="H390" s="43">
        <v>7.2</v>
      </c>
      <c r="I390" s="43">
        <v>8</v>
      </c>
      <c r="J390" s="43">
        <v>8</v>
      </c>
      <c r="K390" s="16">
        <v>360</v>
      </c>
      <c r="L390" s="40">
        <f>G390*K390/1000</f>
        <v>2.5920000000000001</v>
      </c>
      <c r="M390" s="84">
        <f>I390*K390/1000</f>
        <v>2.88</v>
      </c>
    </row>
    <row r="391" spans="1:13" ht="41.25" customHeight="1" thickBot="1">
      <c r="A391" s="241"/>
      <c r="B391" s="467" t="s">
        <v>55</v>
      </c>
      <c r="C391" s="468"/>
      <c r="D391" s="152">
        <v>20</v>
      </c>
      <c r="E391" s="117">
        <v>20</v>
      </c>
      <c r="F391" s="25" t="s">
        <v>14</v>
      </c>
      <c r="G391" s="43">
        <v>20</v>
      </c>
      <c r="H391" s="43">
        <v>20</v>
      </c>
      <c r="I391" s="43">
        <v>20</v>
      </c>
      <c r="J391" s="43">
        <v>20</v>
      </c>
      <c r="K391" s="15">
        <v>330</v>
      </c>
      <c r="L391" s="40">
        <f>G391*K391/1000</f>
        <v>6.6</v>
      </c>
      <c r="M391" s="109">
        <f>I391*K391/1000</f>
        <v>6.6</v>
      </c>
    </row>
    <row r="392" spans="1:13" thickBot="1">
      <c r="A392" s="464"/>
      <c r="B392" s="256"/>
      <c r="C392" s="256"/>
      <c r="D392" s="256"/>
      <c r="E392" s="256"/>
      <c r="F392" s="256"/>
      <c r="G392" s="256"/>
      <c r="H392" s="256"/>
      <c r="I392" s="256"/>
      <c r="J392" s="256"/>
      <c r="K392" s="253"/>
      <c r="L392" s="93">
        <f>SUM(L384:L391)</f>
        <v>85.583999999999975</v>
      </c>
      <c r="M392" s="93">
        <f>SUM(M384:M391)</f>
        <v>94.359999999999985</v>
      </c>
    </row>
    <row r="393" spans="1:13" ht="30.75" customHeight="1">
      <c r="A393" s="239">
        <v>2</v>
      </c>
      <c r="B393" s="378" t="s">
        <v>110</v>
      </c>
      <c r="C393" s="379"/>
      <c r="D393" s="450">
        <v>200</v>
      </c>
      <c r="E393" s="450">
        <v>200</v>
      </c>
      <c r="F393" s="24" t="s">
        <v>35</v>
      </c>
      <c r="G393" s="45">
        <v>4</v>
      </c>
      <c r="H393" s="45">
        <v>4</v>
      </c>
      <c r="I393" s="45">
        <v>4</v>
      </c>
      <c r="J393" s="45">
        <v>4</v>
      </c>
      <c r="K393" s="16">
        <v>620</v>
      </c>
      <c r="L393" s="40">
        <f>G393*K393/1000</f>
        <v>2.48</v>
      </c>
      <c r="M393" s="41">
        <f>I393*K393/1000</f>
        <v>2.48</v>
      </c>
    </row>
    <row r="394" spans="1:13" ht="21.75" customHeight="1">
      <c r="A394" s="240"/>
      <c r="B394" s="469"/>
      <c r="C394" s="470"/>
      <c r="D394" s="471"/>
      <c r="E394" s="471"/>
      <c r="F394" s="24" t="s">
        <v>21</v>
      </c>
      <c r="G394" s="45">
        <v>100</v>
      </c>
      <c r="H394" s="45">
        <v>100</v>
      </c>
      <c r="I394" s="45">
        <v>100</v>
      </c>
      <c r="J394" s="45">
        <v>100</v>
      </c>
      <c r="K394" s="16">
        <v>95</v>
      </c>
      <c r="L394" s="40">
        <f>G394*K394/1000</f>
        <v>9.5</v>
      </c>
      <c r="M394" s="44">
        <f>I394*K394/1000</f>
        <v>9.5</v>
      </c>
    </row>
    <row r="395" spans="1:13" s="4" customFormat="1" ht="21.75" customHeight="1">
      <c r="A395" s="240"/>
      <c r="B395" s="287"/>
      <c r="C395" s="288"/>
      <c r="D395" s="471"/>
      <c r="E395" s="471"/>
      <c r="F395" s="24" t="s">
        <v>8</v>
      </c>
      <c r="G395" s="45">
        <v>110</v>
      </c>
      <c r="H395" s="45">
        <v>110</v>
      </c>
      <c r="I395" s="45">
        <v>110</v>
      </c>
      <c r="J395" s="45">
        <v>110</v>
      </c>
      <c r="K395" s="16"/>
      <c r="L395" s="40">
        <f>G395*K395/1000</f>
        <v>0</v>
      </c>
      <c r="M395" s="44">
        <f>I395*K395/1000</f>
        <v>0</v>
      </c>
    </row>
    <row r="396" spans="1:13" ht="26.25" customHeight="1" thickBot="1">
      <c r="A396" s="241"/>
      <c r="B396" s="289"/>
      <c r="C396" s="290"/>
      <c r="D396" s="472"/>
      <c r="E396" s="472"/>
      <c r="F396" s="24" t="s">
        <v>45</v>
      </c>
      <c r="G396" s="45">
        <v>20</v>
      </c>
      <c r="H396" s="45">
        <v>20</v>
      </c>
      <c r="I396" s="45">
        <v>20</v>
      </c>
      <c r="J396" s="45">
        <v>20</v>
      </c>
      <c r="K396" s="16">
        <v>100</v>
      </c>
      <c r="L396" s="40">
        <f>G396*K396/1000</f>
        <v>2</v>
      </c>
      <c r="M396" s="84">
        <f>I396*K396/1000</f>
        <v>2</v>
      </c>
    </row>
    <row r="397" spans="1:13" ht="15.75" customHeight="1" thickBot="1">
      <c r="A397" s="251"/>
      <c r="B397" s="256"/>
      <c r="C397" s="256"/>
      <c r="D397" s="256"/>
      <c r="E397" s="256"/>
      <c r="F397" s="256"/>
      <c r="G397" s="256"/>
      <c r="H397" s="256"/>
      <c r="I397" s="256"/>
      <c r="J397" s="256"/>
      <c r="K397" s="253"/>
      <c r="L397" s="49">
        <f>SUM(L393:L396)</f>
        <v>13.98</v>
      </c>
      <c r="M397" s="49">
        <f>SUM(M393:M396)</f>
        <v>13.98</v>
      </c>
    </row>
    <row r="398" spans="1:13" ht="15" customHeight="1" thickBot="1">
      <c r="A398" s="50">
        <v>3</v>
      </c>
      <c r="B398" s="291" t="s">
        <v>0</v>
      </c>
      <c r="C398" s="291"/>
      <c r="D398" s="51">
        <v>30</v>
      </c>
      <c r="E398" s="51">
        <v>30</v>
      </c>
      <c r="F398" s="26" t="s">
        <v>0</v>
      </c>
      <c r="G398" s="52">
        <v>30</v>
      </c>
      <c r="H398" s="52">
        <v>30</v>
      </c>
      <c r="I398" s="52">
        <v>30</v>
      </c>
      <c r="J398" s="52">
        <v>30</v>
      </c>
      <c r="K398" s="16">
        <v>65</v>
      </c>
      <c r="L398" s="53">
        <f>G398*K398/1000</f>
        <v>1.95</v>
      </c>
      <c r="M398" s="54">
        <f>I398*K398/1000</f>
        <v>1.95</v>
      </c>
    </row>
    <row r="399" spans="1:13" ht="14.25" customHeight="1" thickBot="1">
      <c r="A399" s="277"/>
      <c r="B399" s="278"/>
      <c r="C399" s="278"/>
      <c r="D399" s="278"/>
      <c r="E399" s="278"/>
      <c r="F399" s="278"/>
      <c r="G399" s="278"/>
      <c r="H399" s="278"/>
      <c r="I399" s="278"/>
      <c r="J399" s="252"/>
      <c r="K399" s="253"/>
      <c r="L399" s="55">
        <f>SUM(L398)</f>
        <v>1.95</v>
      </c>
      <c r="M399" s="55">
        <f>SUM(M398)</f>
        <v>1.95</v>
      </c>
    </row>
    <row r="400" spans="1:13" ht="30" customHeight="1" thickBot="1">
      <c r="A400" s="50" t="s">
        <v>219</v>
      </c>
      <c r="B400" s="421" t="s">
        <v>147</v>
      </c>
      <c r="C400" s="422"/>
      <c r="D400" s="139">
        <v>120</v>
      </c>
      <c r="E400" s="139">
        <v>120</v>
      </c>
      <c r="F400" s="133" t="s">
        <v>39</v>
      </c>
      <c r="G400" s="136">
        <v>120</v>
      </c>
      <c r="H400" s="136">
        <v>120</v>
      </c>
      <c r="I400" s="136">
        <v>120</v>
      </c>
      <c r="J400" s="136">
        <v>120</v>
      </c>
      <c r="K400" s="135">
        <v>90</v>
      </c>
      <c r="L400" s="204">
        <f>G400*K400/1000</f>
        <v>10.8</v>
      </c>
      <c r="M400" s="205">
        <v>10.199999999999999</v>
      </c>
    </row>
    <row r="401" spans="1:13" thickBot="1">
      <c r="A401" s="334"/>
      <c r="B401" s="335"/>
      <c r="C401" s="335"/>
      <c r="D401" s="335"/>
      <c r="E401" s="335"/>
      <c r="F401" s="335"/>
      <c r="G401" s="335"/>
      <c r="H401" s="335"/>
      <c r="I401" s="335"/>
      <c r="J401" s="335"/>
      <c r="K401" s="336"/>
      <c r="L401" s="55">
        <f>SUM(L400)</f>
        <v>10.8</v>
      </c>
      <c r="M401" s="55">
        <f>SUM(M400)</f>
        <v>10.199999999999999</v>
      </c>
    </row>
    <row r="402" spans="1:13" ht="15" customHeight="1" thickBot="1">
      <c r="A402" s="383"/>
      <c r="B402" s="384"/>
      <c r="C402" s="384"/>
      <c r="D402" s="384"/>
      <c r="E402" s="384"/>
      <c r="F402" s="384"/>
      <c r="G402" s="384"/>
      <c r="H402" s="384"/>
      <c r="I402" s="385"/>
      <c r="J402" s="257" t="s">
        <v>16</v>
      </c>
      <c r="K402" s="258"/>
      <c r="L402" s="58">
        <f>L392+L397+L399+L401</f>
        <v>112.31399999999998</v>
      </c>
      <c r="M402" s="59">
        <f>M392+M397+M399+M401</f>
        <v>120.49</v>
      </c>
    </row>
    <row r="403" spans="1:13" ht="16.5" thickBot="1">
      <c r="A403" s="473" t="s">
        <v>73</v>
      </c>
      <c r="B403" s="474"/>
      <c r="C403" s="474"/>
      <c r="D403" s="474"/>
      <c r="E403" s="474"/>
      <c r="F403" s="474"/>
      <c r="G403" s="474"/>
      <c r="H403" s="474"/>
      <c r="I403" s="474"/>
      <c r="J403" s="474"/>
      <c r="K403" s="474"/>
      <c r="L403" s="474"/>
      <c r="M403" s="475"/>
    </row>
    <row r="404" spans="1:13" ht="15.75" customHeight="1">
      <c r="A404" s="236">
        <v>1</v>
      </c>
      <c r="B404" s="416" t="s">
        <v>140</v>
      </c>
      <c r="C404" s="417"/>
      <c r="D404" s="418">
        <v>60</v>
      </c>
      <c r="E404" s="418">
        <v>100</v>
      </c>
      <c r="F404" s="30" t="s">
        <v>193</v>
      </c>
      <c r="G404" s="8">
        <v>57.4</v>
      </c>
      <c r="H404" s="8" t="s">
        <v>99</v>
      </c>
      <c r="I404" s="8">
        <v>90.66</v>
      </c>
      <c r="J404" s="8" t="s">
        <v>82</v>
      </c>
      <c r="K404" s="16">
        <v>55</v>
      </c>
      <c r="L404" s="6">
        <f t="shared" ref="L404:L409" si="33">G404*K404/1000</f>
        <v>3.157</v>
      </c>
      <c r="M404" s="75">
        <f>I404*K404/1000</f>
        <v>4.9863</v>
      </c>
    </row>
    <row r="405" spans="1:13" ht="27" customHeight="1">
      <c r="A405" s="240"/>
      <c r="B405" s="322"/>
      <c r="C405" s="323"/>
      <c r="D405" s="376"/>
      <c r="E405" s="376"/>
      <c r="F405" s="30" t="s">
        <v>78</v>
      </c>
      <c r="G405" s="85">
        <v>12.5</v>
      </c>
      <c r="H405" s="85">
        <v>10.5</v>
      </c>
      <c r="I405" s="8">
        <v>20.83</v>
      </c>
      <c r="J405" s="8">
        <v>17.5</v>
      </c>
      <c r="K405" s="16">
        <v>50</v>
      </c>
      <c r="L405" s="6">
        <f t="shared" si="33"/>
        <v>0.625</v>
      </c>
      <c r="M405" s="41">
        <f>I405*K405/1000</f>
        <v>1.0415000000000001</v>
      </c>
    </row>
    <row r="406" spans="1:13" ht="25.5">
      <c r="A406" s="240"/>
      <c r="B406" s="322"/>
      <c r="C406" s="323"/>
      <c r="D406" s="376"/>
      <c r="E406" s="376"/>
      <c r="F406" s="25" t="s">
        <v>192</v>
      </c>
      <c r="G406" s="73">
        <v>7.2</v>
      </c>
      <c r="H406" s="73">
        <v>7.2</v>
      </c>
      <c r="I406" s="8">
        <v>12</v>
      </c>
      <c r="J406" s="8">
        <v>12</v>
      </c>
      <c r="K406" s="15">
        <v>180</v>
      </c>
      <c r="L406" s="6">
        <f t="shared" si="33"/>
        <v>1.296</v>
      </c>
      <c r="M406" s="84">
        <f>I406*K406/1000</f>
        <v>2.16</v>
      </c>
    </row>
    <row r="407" spans="1:13" ht="15" customHeight="1">
      <c r="A407" s="240"/>
      <c r="B407" s="322"/>
      <c r="C407" s="323"/>
      <c r="D407" s="376"/>
      <c r="E407" s="376"/>
      <c r="F407" s="32" t="s">
        <v>5</v>
      </c>
      <c r="G407" s="99">
        <v>4.5</v>
      </c>
      <c r="H407" s="99">
        <v>4.5</v>
      </c>
      <c r="I407" s="10">
        <v>7.5</v>
      </c>
      <c r="J407" s="11">
        <v>7.5</v>
      </c>
      <c r="K407" s="16">
        <v>185</v>
      </c>
      <c r="L407" s="6">
        <f t="shared" si="33"/>
        <v>0.83250000000000002</v>
      </c>
      <c r="M407" s="75">
        <f>I407*K407/1000</f>
        <v>1.3875</v>
      </c>
    </row>
    <row r="408" spans="1:13" ht="15">
      <c r="A408" s="240"/>
      <c r="B408" s="322"/>
      <c r="C408" s="323"/>
      <c r="D408" s="376"/>
      <c r="E408" s="376"/>
      <c r="F408" s="100" t="s">
        <v>20</v>
      </c>
      <c r="G408" s="10">
        <v>0.72</v>
      </c>
      <c r="H408" s="10">
        <v>0.72</v>
      </c>
      <c r="I408" s="10">
        <v>1.2</v>
      </c>
      <c r="J408" s="89">
        <v>1.2</v>
      </c>
      <c r="K408" s="16">
        <v>100</v>
      </c>
      <c r="L408" s="6">
        <f t="shared" si="33"/>
        <v>7.1999999999999995E-2</v>
      </c>
      <c r="M408" s="84">
        <f>I408*K408/1000</f>
        <v>0.12</v>
      </c>
    </row>
    <row r="409" spans="1:13" thickBot="1">
      <c r="A409" s="241"/>
      <c r="B409" s="388"/>
      <c r="C409" s="389"/>
      <c r="D409" s="377"/>
      <c r="E409" s="377"/>
      <c r="F409" s="25" t="s">
        <v>47</v>
      </c>
      <c r="G409" s="91">
        <v>0.5</v>
      </c>
      <c r="H409" s="91">
        <v>0.5</v>
      </c>
      <c r="I409" s="91">
        <v>0.5</v>
      </c>
      <c r="J409" s="91">
        <v>0.5</v>
      </c>
      <c r="K409" s="17">
        <v>25</v>
      </c>
      <c r="L409" s="6">
        <f t="shared" si="33"/>
        <v>1.2500000000000001E-2</v>
      </c>
      <c r="M409" s="75">
        <f>J409*K409/1000</f>
        <v>1.2500000000000001E-2</v>
      </c>
    </row>
    <row r="410" spans="1:13" ht="16.5" thickBot="1">
      <c r="A410" s="327"/>
      <c r="B410" s="256"/>
      <c r="C410" s="256"/>
      <c r="D410" s="256"/>
      <c r="E410" s="256"/>
      <c r="F410" s="256"/>
      <c r="G410" s="256"/>
      <c r="H410" s="256"/>
      <c r="I410" s="256"/>
      <c r="J410" s="256"/>
      <c r="K410" s="317"/>
      <c r="L410" s="12">
        <f>SUM(L404:L409)</f>
        <v>5.995000000000001</v>
      </c>
      <c r="M410" s="12">
        <f>SUM(M404:M409)</f>
        <v>9.7077999999999971</v>
      </c>
    </row>
    <row r="411" spans="1:13" ht="15">
      <c r="A411" s="239">
        <v>2</v>
      </c>
      <c r="B411" s="341" t="s">
        <v>168</v>
      </c>
      <c r="C411" s="342"/>
      <c r="D411" s="375">
        <v>250</v>
      </c>
      <c r="E411" s="375">
        <v>250</v>
      </c>
      <c r="F411" s="25" t="s">
        <v>180</v>
      </c>
      <c r="G411" s="8">
        <v>100</v>
      </c>
      <c r="H411" s="8">
        <v>75</v>
      </c>
      <c r="I411" s="8">
        <v>100</v>
      </c>
      <c r="J411" s="8">
        <v>75</v>
      </c>
      <c r="K411" s="16">
        <v>55</v>
      </c>
      <c r="L411" s="6">
        <f t="shared" ref="L411:L418" si="34">G411*K411/1000</f>
        <v>5.5</v>
      </c>
      <c r="M411" s="74">
        <f t="shared" ref="M411:M417" si="35">I411*K411/1000</f>
        <v>5.5</v>
      </c>
    </row>
    <row r="412" spans="1:13" ht="21" customHeight="1">
      <c r="A412" s="240"/>
      <c r="B412" s="358"/>
      <c r="C412" s="359"/>
      <c r="D412" s="376"/>
      <c r="E412" s="376"/>
      <c r="F412" s="25" t="s">
        <v>74</v>
      </c>
      <c r="G412" s="8">
        <v>5</v>
      </c>
      <c r="H412" s="8">
        <v>5</v>
      </c>
      <c r="I412" s="8">
        <v>5</v>
      </c>
      <c r="J412" s="8">
        <v>5</v>
      </c>
      <c r="K412" s="16">
        <v>45</v>
      </c>
      <c r="L412" s="6">
        <f t="shared" si="34"/>
        <v>0.22500000000000001</v>
      </c>
      <c r="M412" s="74">
        <f t="shared" si="35"/>
        <v>0.22500000000000001</v>
      </c>
    </row>
    <row r="413" spans="1:13" ht="15">
      <c r="A413" s="240"/>
      <c r="B413" s="287"/>
      <c r="C413" s="288"/>
      <c r="D413" s="376"/>
      <c r="E413" s="376"/>
      <c r="F413" s="30" t="s">
        <v>79</v>
      </c>
      <c r="G413" s="8">
        <v>12.5</v>
      </c>
      <c r="H413" s="8">
        <v>10</v>
      </c>
      <c r="I413" s="8">
        <v>12.5</v>
      </c>
      <c r="J413" s="8">
        <v>10</v>
      </c>
      <c r="K413" s="16">
        <v>50</v>
      </c>
      <c r="L413" s="6">
        <f t="shared" si="34"/>
        <v>0.625</v>
      </c>
      <c r="M413" s="41">
        <f t="shared" si="35"/>
        <v>0.625</v>
      </c>
    </row>
    <row r="414" spans="1:13" ht="21.75" customHeight="1">
      <c r="A414" s="240"/>
      <c r="B414" s="287"/>
      <c r="C414" s="288"/>
      <c r="D414" s="376"/>
      <c r="E414" s="376"/>
      <c r="F414" s="30" t="s">
        <v>78</v>
      </c>
      <c r="G414" s="8">
        <v>5.95</v>
      </c>
      <c r="H414" s="8">
        <v>5</v>
      </c>
      <c r="I414" s="8">
        <v>5.95</v>
      </c>
      <c r="J414" s="8">
        <v>5</v>
      </c>
      <c r="K414" s="16">
        <v>50</v>
      </c>
      <c r="L414" s="6">
        <f t="shared" si="34"/>
        <v>0.29749999999999999</v>
      </c>
      <c r="M414" s="41">
        <f t="shared" si="35"/>
        <v>0.29749999999999999</v>
      </c>
    </row>
    <row r="415" spans="1:13" ht="14.25" customHeight="1">
      <c r="A415" s="240"/>
      <c r="B415" s="287"/>
      <c r="C415" s="288"/>
      <c r="D415" s="376"/>
      <c r="E415" s="376"/>
      <c r="F415" s="25" t="s">
        <v>75</v>
      </c>
      <c r="G415" s="8">
        <v>16.75</v>
      </c>
      <c r="H415" s="8">
        <v>15</v>
      </c>
      <c r="I415" s="8">
        <v>16.75</v>
      </c>
      <c r="J415" s="8">
        <v>15</v>
      </c>
      <c r="K415" s="17">
        <v>190</v>
      </c>
      <c r="L415" s="6">
        <f t="shared" si="34"/>
        <v>3.1825000000000001</v>
      </c>
      <c r="M415" s="41">
        <f t="shared" si="35"/>
        <v>3.1825000000000001</v>
      </c>
    </row>
    <row r="416" spans="1:13" s="4" customFormat="1" ht="21.75" customHeight="1">
      <c r="A416" s="240"/>
      <c r="B416" s="287"/>
      <c r="C416" s="288"/>
      <c r="D416" s="376"/>
      <c r="E416" s="376"/>
      <c r="F416" s="32" t="s">
        <v>5</v>
      </c>
      <c r="G416" s="10">
        <v>5</v>
      </c>
      <c r="H416" s="11">
        <v>5</v>
      </c>
      <c r="I416" s="10">
        <v>5</v>
      </c>
      <c r="J416" s="11">
        <v>5</v>
      </c>
      <c r="K416" s="16">
        <v>185</v>
      </c>
      <c r="L416" s="6">
        <f t="shared" si="34"/>
        <v>0.92500000000000004</v>
      </c>
      <c r="M416" s="75">
        <f t="shared" si="35"/>
        <v>0.92500000000000004</v>
      </c>
    </row>
    <row r="417" spans="1:13" ht="16.5" customHeight="1">
      <c r="A417" s="240"/>
      <c r="B417" s="287"/>
      <c r="C417" s="288"/>
      <c r="D417" s="376"/>
      <c r="E417" s="376"/>
      <c r="F417" s="24" t="s">
        <v>8</v>
      </c>
      <c r="G417" s="7">
        <v>187.5</v>
      </c>
      <c r="H417" s="7">
        <v>187.5</v>
      </c>
      <c r="I417" s="7">
        <v>187.5</v>
      </c>
      <c r="J417" s="7">
        <v>187.5</v>
      </c>
      <c r="K417" s="17"/>
      <c r="L417" s="6">
        <f t="shared" si="34"/>
        <v>0</v>
      </c>
      <c r="M417" s="41">
        <f t="shared" si="35"/>
        <v>0</v>
      </c>
    </row>
    <row r="418" spans="1:13" ht="25.5" customHeight="1" thickBot="1">
      <c r="A418" s="241"/>
      <c r="B418" s="289"/>
      <c r="C418" s="290"/>
      <c r="D418" s="377"/>
      <c r="E418" s="377"/>
      <c r="F418" s="25" t="s">
        <v>47</v>
      </c>
      <c r="G418" s="73">
        <v>1</v>
      </c>
      <c r="H418" s="73">
        <v>1</v>
      </c>
      <c r="I418" s="8">
        <v>1</v>
      </c>
      <c r="J418" s="8">
        <v>1</v>
      </c>
      <c r="K418" s="16">
        <v>25</v>
      </c>
      <c r="L418" s="6">
        <f t="shared" si="34"/>
        <v>2.5000000000000001E-2</v>
      </c>
      <c r="M418" s="75">
        <f>J418*K418/1000</f>
        <v>2.5000000000000001E-2</v>
      </c>
    </row>
    <row r="419" spans="1:13" ht="16.5" thickBot="1">
      <c r="A419" s="327"/>
      <c r="B419" s="252"/>
      <c r="C419" s="252"/>
      <c r="D419" s="252"/>
      <c r="E419" s="252"/>
      <c r="F419" s="252"/>
      <c r="G419" s="252"/>
      <c r="H419" s="252"/>
      <c r="I419" s="252"/>
      <c r="J419" s="252"/>
      <c r="K419" s="317"/>
      <c r="L419" s="77">
        <f>SUM(L411:L418)</f>
        <v>10.780000000000001</v>
      </c>
      <c r="M419" s="77">
        <f>SUM(M411:M418)</f>
        <v>10.780000000000001</v>
      </c>
    </row>
    <row r="420" spans="1:13" ht="15.75" customHeight="1">
      <c r="A420" s="239">
        <v>3</v>
      </c>
      <c r="B420" s="459" t="s">
        <v>154</v>
      </c>
      <c r="C420" s="460"/>
      <c r="D420" s="539">
        <v>90</v>
      </c>
      <c r="E420" s="343">
        <v>100</v>
      </c>
      <c r="F420" s="31" t="s">
        <v>132</v>
      </c>
      <c r="G420" s="1">
        <v>63</v>
      </c>
      <c r="H420" s="1">
        <v>63</v>
      </c>
      <c r="I420" s="156">
        <v>70</v>
      </c>
      <c r="J420" s="2">
        <v>70</v>
      </c>
      <c r="K420" s="229">
        <v>470</v>
      </c>
      <c r="L420" s="6">
        <f t="shared" ref="L420:L425" si="36">G420*K420/1000</f>
        <v>29.61</v>
      </c>
      <c r="M420" s="103">
        <f>I420*K420/1000</f>
        <v>32.9</v>
      </c>
    </row>
    <row r="421" spans="1:13" ht="15">
      <c r="A421" s="240"/>
      <c r="B421" s="358"/>
      <c r="C421" s="359"/>
      <c r="D421" s="540"/>
      <c r="E421" s="344"/>
      <c r="F421" s="25" t="s">
        <v>52</v>
      </c>
      <c r="G421" s="85">
        <v>14.4</v>
      </c>
      <c r="H421" s="85">
        <v>14.4</v>
      </c>
      <c r="I421" s="8">
        <v>16</v>
      </c>
      <c r="J421" s="8">
        <v>16</v>
      </c>
      <c r="K421" s="16">
        <v>65</v>
      </c>
      <c r="L421" s="6">
        <f t="shared" si="36"/>
        <v>0.93600000000000005</v>
      </c>
      <c r="M421" s="41">
        <f>I421*K421/1000</f>
        <v>1.04</v>
      </c>
    </row>
    <row r="422" spans="1:13" ht="15">
      <c r="A422" s="240"/>
      <c r="B422" s="287"/>
      <c r="C422" s="288"/>
      <c r="D422" s="540"/>
      <c r="E422" s="344"/>
      <c r="F422" s="25" t="s">
        <v>8</v>
      </c>
      <c r="G422" s="99">
        <v>21.6</v>
      </c>
      <c r="H422" s="99">
        <v>21.6</v>
      </c>
      <c r="I422" s="99">
        <v>24</v>
      </c>
      <c r="J422" s="11">
        <v>24</v>
      </c>
      <c r="K422" s="16">
        <v>0</v>
      </c>
      <c r="L422" s="6">
        <f t="shared" si="36"/>
        <v>0</v>
      </c>
      <c r="M422" s="44">
        <f>I422*K422/1000</f>
        <v>0</v>
      </c>
    </row>
    <row r="423" spans="1:13" ht="15">
      <c r="A423" s="240"/>
      <c r="B423" s="287"/>
      <c r="C423" s="288"/>
      <c r="D423" s="540"/>
      <c r="E423" s="344"/>
      <c r="F423" s="25" t="s">
        <v>34</v>
      </c>
      <c r="G423" s="99">
        <v>9</v>
      </c>
      <c r="H423" s="99">
        <v>9</v>
      </c>
      <c r="I423" s="99">
        <v>10</v>
      </c>
      <c r="J423" s="11">
        <v>10</v>
      </c>
      <c r="K423" s="16">
        <v>90</v>
      </c>
      <c r="L423" s="6">
        <f t="shared" si="36"/>
        <v>0.81</v>
      </c>
      <c r="M423" s="75">
        <f>I423*K423/1000</f>
        <v>0.9</v>
      </c>
    </row>
    <row r="424" spans="1:13" ht="15">
      <c r="A424" s="240"/>
      <c r="B424" s="287"/>
      <c r="C424" s="288"/>
      <c r="D424" s="540"/>
      <c r="E424" s="344"/>
      <c r="F424" s="25" t="s">
        <v>5</v>
      </c>
      <c r="G424" s="99">
        <v>5.4</v>
      </c>
      <c r="H424" s="99">
        <v>5.4</v>
      </c>
      <c r="I424" s="99">
        <v>6</v>
      </c>
      <c r="J424" s="11">
        <v>6</v>
      </c>
      <c r="K424" s="16">
        <v>185</v>
      </c>
      <c r="L424" s="6">
        <f t="shared" si="36"/>
        <v>0.99900000000000011</v>
      </c>
      <c r="M424" s="44">
        <f>I424*K424/1000</f>
        <v>1.1100000000000001</v>
      </c>
    </row>
    <row r="425" spans="1:13" ht="24.75" customHeight="1" thickBot="1">
      <c r="A425" s="241"/>
      <c r="B425" s="289"/>
      <c r="C425" s="290"/>
      <c r="D425" s="541"/>
      <c r="E425" s="345"/>
      <c r="F425" s="25" t="s">
        <v>47</v>
      </c>
      <c r="G425" s="91">
        <v>0.5</v>
      </c>
      <c r="H425" s="91">
        <v>0.5</v>
      </c>
      <c r="I425" s="91">
        <v>0.5</v>
      </c>
      <c r="J425" s="91">
        <v>0.5</v>
      </c>
      <c r="K425" s="17">
        <v>25</v>
      </c>
      <c r="L425" s="6">
        <f t="shared" si="36"/>
        <v>1.2500000000000001E-2</v>
      </c>
      <c r="M425" s="44">
        <f>J425*K425/1000</f>
        <v>1.2500000000000001E-2</v>
      </c>
    </row>
    <row r="426" spans="1:13" ht="16.5" thickBot="1">
      <c r="A426" s="327"/>
      <c r="B426" s="256"/>
      <c r="C426" s="256"/>
      <c r="D426" s="256"/>
      <c r="E426" s="256"/>
      <c r="F426" s="256"/>
      <c r="G426" s="256"/>
      <c r="H426" s="256"/>
      <c r="I426" s="256"/>
      <c r="J426" s="256"/>
      <c r="K426" s="317"/>
      <c r="L426" s="12">
        <f>SUM(L420:L425)</f>
        <v>32.3675</v>
      </c>
      <c r="M426" s="12">
        <f>SUM(M420:M425)</f>
        <v>35.962499999999999</v>
      </c>
    </row>
    <row r="427" spans="1:13" ht="15.75" customHeight="1">
      <c r="A427" s="239">
        <v>4</v>
      </c>
      <c r="B427" s="341" t="s">
        <v>146</v>
      </c>
      <c r="C427" s="342"/>
      <c r="D427" s="476" t="s">
        <v>97</v>
      </c>
      <c r="E427" s="440" t="s">
        <v>98</v>
      </c>
      <c r="F427" s="25" t="s">
        <v>43</v>
      </c>
      <c r="G427" s="73">
        <v>52.5</v>
      </c>
      <c r="H427" s="73">
        <v>52.5</v>
      </c>
      <c r="I427" s="8">
        <v>60</v>
      </c>
      <c r="J427" s="8">
        <v>60</v>
      </c>
      <c r="K427" s="19">
        <v>65</v>
      </c>
      <c r="L427" s="6">
        <f>G427*K427/1000</f>
        <v>3.4125000000000001</v>
      </c>
      <c r="M427" s="74">
        <f>I427*K427/1000</f>
        <v>3.9</v>
      </c>
    </row>
    <row r="428" spans="1:13" ht="15">
      <c r="A428" s="240"/>
      <c r="B428" s="322"/>
      <c r="C428" s="323"/>
      <c r="D428" s="477"/>
      <c r="E428" s="324"/>
      <c r="F428" s="25" t="s">
        <v>47</v>
      </c>
      <c r="G428" s="73">
        <v>1</v>
      </c>
      <c r="H428" s="73">
        <v>1</v>
      </c>
      <c r="I428" s="8">
        <v>1</v>
      </c>
      <c r="J428" s="8">
        <v>1</v>
      </c>
      <c r="K428" s="16">
        <v>25</v>
      </c>
      <c r="L428" s="6">
        <f>G428*K428/1000</f>
        <v>2.5000000000000001E-2</v>
      </c>
      <c r="M428" s="75">
        <f>J428*K428/1000</f>
        <v>2.5000000000000001E-2</v>
      </c>
    </row>
    <row r="429" spans="1:13" thickBot="1">
      <c r="A429" s="241"/>
      <c r="B429" s="488"/>
      <c r="C429" s="489"/>
      <c r="D429" s="478"/>
      <c r="E429" s="441"/>
      <c r="F429" s="25" t="s">
        <v>18</v>
      </c>
      <c r="G429" s="73">
        <v>5</v>
      </c>
      <c r="H429" s="73">
        <v>5</v>
      </c>
      <c r="I429" s="8">
        <v>5</v>
      </c>
      <c r="J429" s="8">
        <v>5</v>
      </c>
      <c r="K429" s="16">
        <v>900</v>
      </c>
      <c r="L429" s="6">
        <f>G429*K429/1000</f>
        <v>4.5</v>
      </c>
      <c r="M429" s="76">
        <f>I429*K429/1000</f>
        <v>4.5</v>
      </c>
    </row>
    <row r="430" spans="1:13" thickBot="1">
      <c r="A430" s="319"/>
      <c r="B430" s="256"/>
      <c r="C430" s="256"/>
      <c r="D430" s="256"/>
      <c r="E430" s="256"/>
      <c r="F430" s="256"/>
      <c r="G430" s="256"/>
      <c r="H430" s="256"/>
      <c r="I430" s="256"/>
      <c r="J430" s="256"/>
      <c r="K430" s="255"/>
      <c r="L430" s="77">
        <f>SUM(L427:L429)</f>
        <v>7.9375</v>
      </c>
      <c r="M430" s="77">
        <f>SUM(M427:M429)</f>
        <v>8.4250000000000007</v>
      </c>
    </row>
    <row r="431" spans="1:13" ht="16.5" customHeight="1" thickBot="1">
      <c r="A431" s="151">
        <v>5</v>
      </c>
      <c r="B431" s="291" t="s">
        <v>133</v>
      </c>
      <c r="C431" s="291"/>
      <c r="D431" s="155">
        <v>20</v>
      </c>
      <c r="E431" s="155">
        <v>20</v>
      </c>
      <c r="F431" s="26" t="s">
        <v>0</v>
      </c>
      <c r="G431" s="78">
        <v>20</v>
      </c>
      <c r="H431" s="78">
        <v>20</v>
      </c>
      <c r="I431" s="78">
        <v>20</v>
      </c>
      <c r="J431" s="78">
        <v>20</v>
      </c>
      <c r="K431" s="16">
        <v>65</v>
      </c>
      <c r="L431" s="14">
        <f>G431*K431/1000</f>
        <v>1.3</v>
      </c>
      <c r="M431" s="57">
        <f>I431*K431/1000</f>
        <v>1.3</v>
      </c>
    </row>
    <row r="432" spans="1:13" thickBot="1">
      <c r="A432" s="337"/>
      <c r="B432" s="338"/>
      <c r="C432" s="338"/>
      <c r="D432" s="338"/>
      <c r="E432" s="338"/>
      <c r="F432" s="338"/>
      <c r="G432" s="338"/>
      <c r="H432" s="338"/>
      <c r="I432" s="338"/>
      <c r="J432" s="252"/>
      <c r="K432" s="317"/>
      <c r="L432" s="13">
        <f>SUM(L431)</f>
        <v>1.3</v>
      </c>
      <c r="M432" s="13">
        <f>SUM(M431)</f>
        <v>1.3</v>
      </c>
    </row>
    <row r="433" spans="1:13" ht="16.5" customHeight="1" thickBot="1">
      <c r="A433" s="151">
        <v>6</v>
      </c>
      <c r="B433" s="436" t="s">
        <v>134</v>
      </c>
      <c r="C433" s="437"/>
      <c r="D433" s="155">
        <v>30</v>
      </c>
      <c r="E433" s="155">
        <v>30</v>
      </c>
      <c r="F433" s="27" t="s">
        <v>86</v>
      </c>
      <c r="G433" s="78">
        <v>30</v>
      </c>
      <c r="H433" s="78">
        <v>30</v>
      </c>
      <c r="I433" s="78">
        <v>30</v>
      </c>
      <c r="J433" s="78">
        <v>30</v>
      </c>
      <c r="K433" s="16">
        <v>65</v>
      </c>
      <c r="L433" s="14">
        <f>G433*K433/1000</f>
        <v>1.95</v>
      </c>
      <c r="M433" s="57">
        <f>I433*K433/1000</f>
        <v>1.95</v>
      </c>
    </row>
    <row r="434" spans="1:13" thickBot="1">
      <c r="A434" s="337"/>
      <c r="B434" s="338"/>
      <c r="C434" s="338"/>
      <c r="D434" s="338"/>
      <c r="E434" s="338"/>
      <c r="F434" s="338"/>
      <c r="G434" s="338"/>
      <c r="H434" s="338"/>
      <c r="I434" s="338"/>
      <c r="J434" s="252"/>
      <c r="K434" s="317"/>
      <c r="L434" s="13">
        <f>SUM(L433)</f>
        <v>1.95</v>
      </c>
      <c r="M434" s="13">
        <f>SUM(M433)</f>
        <v>1.95</v>
      </c>
    </row>
    <row r="435" spans="1:13" ht="15.75" customHeight="1">
      <c r="A435" s="239">
        <v>7</v>
      </c>
      <c r="B435" s="341" t="s">
        <v>159</v>
      </c>
      <c r="C435" s="342"/>
      <c r="D435" s="375">
        <v>200</v>
      </c>
      <c r="E435" s="375">
        <v>200</v>
      </c>
      <c r="F435" s="25" t="s">
        <v>39</v>
      </c>
      <c r="G435" s="64">
        <v>45.4</v>
      </c>
      <c r="H435" s="64">
        <v>40</v>
      </c>
      <c r="I435" s="64">
        <v>45.4</v>
      </c>
      <c r="J435" s="64">
        <v>40</v>
      </c>
      <c r="K435" s="16">
        <v>90</v>
      </c>
      <c r="L435" s="6">
        <f>G435*K435/1000</f>
        <v>4.0860000000000003</v>
      </c>
      <c r="M435" s="74">
        <f>I435*K435/1000</f>
        <v>4.0860000000000003</v>
      </c>
    </row>
    <row r="436" spans="1:13" ht="15">
      <c r="A436" s="240"/>
      <c r="B436" s="358"/>
      <c r="C436" s="359"/>
      <c r="D436" s="376"/>
      <c r="E436" s="376"/>
      <c r="F436" s="25" t="s">
        <v>8</v>
      </c>
      <c r="G436" s="8">
        <v>172</v>
      </c>
      <c r="H436" s="8">
        <v>172</v>
      </c>
      <c r="I436" s="8">
        <v>172</v>
      </c>
      <c r="J436" s="8">
        <v>172</v>
      </c>
      <c r="K436" s="17"/>
      <c r="L436" s="6">
        <f>G436*K436/1000</f>
        <v>0</v>
      </c>
      <c r="M436" s="84">
        <f>I436*K436/1000</f>
        <v>0</v>
      </c>
    </row>
    <row r="437" spans="1:13" ht="15">
      <c r="A437" s="240"/>
      <c r="B437" s="287"/>
      <c r="C437" s="288"/>
      <c r="D437" s="376"/>
      <c r="E437" s="376"/>
      <c r="F437" s="25" t="s">
        <v>20</v>
      </c>
      <c r="G437" s="8">
        <v>24</v>
      </c>
      <c r="H437" s="8">
        <v>24</v>
      </c>
      <c r="I437" s="8">
        <v>24</v>
      </c>
      <c r="J437" s="8">
        <v>24</v>
      </c>
      <c r="K437" s="16">
        <v>100</v>
      </c>
      <c r="L437" s="6">
        <f>G437*K437/1000</f>
        <v>2.4</v>
      </c>
      <c r="M437" s="84">
        <f>I437*K437/1000</f>
        <v>2.4</v>
      </c>
    </row>
    <row r="438" spans="1:13" thickBot="1">
      <c r="A438" s="241"/>
      <c r="B438" s="289"/>
      <c r="C438" s="290"/>
      <c r="D438" s="377"/>
      <c r="E438" s="377"/>
      <c r="F438" s="25" t="s">
        <v>40</v>
      </c>
      <c r="G438" s="8">
        <v>0.2</v>
      </c>
      <c r="H438" s="8">
        <v>0.2</v>
      </c>
      <c r="I438" s="8">
        <v>0.2</v>
      </c>
      <c r="J438" s="8">
        <v>0.2</v>
      </c>
      <c r="K438" s="16">
        <v>770</v>
      </c>
      <c r="L438" s="6">
        <f>G438*K438/1000</f>
        <v>0.154</v>
      </c>
      <c r="M438" s="44">
        <f>I438*K438/1000</f>
        <v>0.154</v>
      </c>
    </row>
    <row r="439" spans="1:13" ht="16.5" thickBot="1">
      <c r="A439" s="462"/>
      <c r="B439" s="463"/>
      <c r="C439" s="463"/>
      <c r="D439" s="463"/>
      <c r="E439" s="463"/>
      <c r="F439" s="463"/>
      <c r="G439" s="463"/>
      <c r="H439" s="463"/>
      <c r="I439" s="463"/>
      <c r="J439" s="463"/>
      <c r="K439" s="394"/>
      <c r="L439" s="77">
        <f>SUM(L435:L438)</f>
        <v>6.6400000000000006</v>
      </c>
      <c r="M439" s="77">
        <f>SUM(M435:M438)</f>
        <v>6.6400000000000006</v>
      </c>
    </row>
    <row r="440" spans="1:13" s="148" customFormat="1" ht="27" hidden="1" customHeight="1" thickBot="1">
      <c r="A440" s="169">
        <v>5</v>
      </c>
      <c r="B440" s="537" t="s">
        <v>157</v>
      </c>
      <c r="C440" s="538"/>
      <c r="D440" s="170">
        <v>125</v>
      </c>
      <c r="E440" s="170">
        <v>125</v>
      </c>
      <c r="F440" s="171" t="s">
        <v>108</v>
      </c>
      <c r="G440" s="172">
        <v>1</v>
      </c>
      <c r="H440" s="172">
        <v>1</v>
      </c>
      <c r="I440" s="172"/>
      <c r="J440" s="172"/>
      <c r="K440" s="173"/>
      <c r="L440" s="174"/>
      <c r="M440" s="175"/>
    </row>
    <row r="441" spans="1:13" s="148" customFormat="1" ht="15.75" hidden="1" customHeight="1" thickBot="1">
      <c r="A441" s="534"/>
      <c r="B441" s="535"/>
      <c r="C441" s="535"/>
      <c r="D441" s="535"/>
      <c r="E441" s="535"/>
      <c r="F441" s="535"/>
      <c r="G441" s="535"/>
      <c r="H441" s="535"/>
      <c r="I441" s="535"/>
      <c r="J441" s="535"/>
      <c r="K441" s="536"/>
      <c r="L441" s="149">
        <f>SUM(L440)</f>
        <v>0</v>
      </c>
      <c r="M441" s="149">
        <f>SUM(M440)</f>
        <v>0</v>
      </c>
    </row>
    <row r="442" spans="1:13" ht="16.5" thickBot="1">
      <c r="A442" s="383"/>
      <c r="B442" s="384"/>
      <c r="C442" s="384"/>
      <c r="D442" s="384"/>
      <c r="E442" s="384"/>
      <c r="F442" s="384"/>
      <c r="G442" s="384"/>
      <c r="H442" s="384"/>
      <c r="I442" s="385"/>
      <c r="J442" s="257" t="s">
        <v>16</v>
      </c>
      <c r="K442" s="258"/>
      <c r="L442" s="58">
        <f>L410+L419+L426+L430+L432+L434+L439+L441</f>
        <v>66.97</v>
      </c>
      <c r="M442" s="59">
        <f>M410+M419+M426+M430+M432+M434+M439</f>
        <v>74.765299999999996</v>
      </c>
    </row>
    <row r="443" spans="1:13" ht="25.5" customHeight="1" thickBot="1">
      <c r="A443" s="248"/>
      <c r="B443" s="249"/>
      <c r="C443" s="249"/>
      <c r="D443" s="249"/>
      <c r="E443" s="249"/>
      <c r="F443" s="249"/>
      <c r="G443" s="249"/>
      <c r="H443" s="249"/>
      <c r="I443" s="250"/>
      <c r="J443" s="325" t="s">
        <v>126</v>
      </c>
      <c r="K443" s="326"/>
      <c r="L443" s="83">
        <f>L402+L442</f>
        <v>179.28399999999999</v>
      </c>
      <c r="M443" s="106">
        <f>M402+M442</f>
        <v>195.25529999999998</v>
      </c>
    </row>
    <row r="444" spans="1:13" thickBot="1">
      <c r="A444" s="530" t="s">
        <v>38</v>
      </c>
      <c r="B444" s="531"/>
      <c r="C444" s="531"/>
      <c r="D444" s="531"/>
      <c r="E444" s="531"/>
      <c r="F444" s="531"/>
      <c r="G444" s="531"/>
      <c r="H444" s="531"/>
      <c r="I444" s="531"/>
      <c r="J444" s="531"/>
      <c r="K444" s="532"/>
      <c r="L444" s="532"/>
      <c r="M444" s="533"/>
    </row>
    <row r="445" spans="1:13" ht="15.75" customHeight="1">
      <c r="A445" s="239">
        <v>1</v>
      </c>
      <c r="B445" s="322" t="s">
        <v>165</v>
      </c>
      <c r="C445" s="323"/>
      <c r="D445" s="324" t="s">
        <v>115</v>
      </c>
      <c r="E445" s="324" t="s">
        <v>87</v>
      </c>
      <c r="F445" s="25" t="s">
        <v>132</v>
      </c>
      <c r="G445" s="73">
        <v>66.599999999999994</v>
      </c>
      <c r="H445" s="73">
        <v>66.599999999999994</v>
      </c>
      <c r="I445" s="8">
        <v>74</v>
      </c>
      <c r="J445" s="8">
        <v>74</v>
      </c>
      <c r="K445" s="229">
        <v>470</v>
      </c>
      <c r="L445" s="6">
        <f>G445*K445/1000</f>
        <v>31.301999999999996</v>
      </c>
      <c r="M445" s="41">
        <f>I445*K445/1000</f>
        <v>34.78</v>
      </c>
    </row>
    <row r="446" spans="1:13" ht="15" customHeight="1">
      <c r="A446" s="240"/>
      <c r="B446" s="322"/>
      <c r="C446" s="323"/>
      <c r="D446" s="324"/>
      <c r="E446" s="324"/>
      <c r="F446" s="24" t="s">
        <v>0</v>
      </c>
      <c r="G446" s="157">
        <v>18</v>
      </c>
      <c r="H446" s="157">
        <v>18</v>
      </c>
      <c r="I446" s="64">
        <v>20</v>
      </c>
      <c r="J446" s="64">
        <v>20</v>
      </c>
      <c r="K446" s="16">
        <v>65</v>
      </c>
      <c r="L446" s="6">
        <f>G446*K446/1000</f>
        <v>1.17</v>
      </c>
      <c r="M446" s="44">
        <f>I446*K446/1000</f>
        <v>1.3</v>
      </c>
    </row>
    <row r="447" spans="1:13" ht="24.75" customHeight="1">
      <c r="A447" s="240"/>
      <c r="B447" s="322"/>
      <c r="C447" s="323"/>
      <c r="D447" s="324"/>
      <c r="E447" s="324"/>
      <c r="F447" s="25" t="s">
        <v>21</v>
      </c>
      <c r="G447" s="73">
        <v>19.8</v>
      </c>
      <c r="H447" s="73">
        <v>19.8</v>
      </c>
      <c r="I447" s="8">
        <v>22</v>
      </c>
      <c r="J447" s="8">
        <v>22</v>
      </c>
      <c r="K447" s="16">
        <v>954</v>
      </c>
      <c r="L447" s="6">
        <f>G447*K447/1000</f>
        <v>18.889200000000002</v>
      </c>
      <c r="M447" s="75">
        <f>I447*K447/1000</f>
        <v>20.988</v>
      </c>
    </row>
    <row r="448" spans="1:13" ht="15">
      <c r="A448" s="240"/>
      <c r="B448" s="322"/>
      <c r="C448" s="323"/>
      <c r="D448" s="324"/>
      <c r="E448" s="324"/>
      <c r="F448" s="25" t="s">
        <v>47</v>
      </c>
      <c r="G448" s="91">
        <v>0.5</v>
      </c>
      <c r="H448" s="91">
        <v>0.5</v>
      </c>
      <c r="I448" s="91">
        <v>0.5</v>
      </c>
      <c r="J448" s="91">
        <v>0.5</v>
      </c>
      <c r="K448" s="17">
        <v>25</v>
      </c>
      <c r="L448" s="6">
        <f>G448*K448/1000</f>
        <v>1.2500000000000001E-2</v>
      </c>
      <c r="M448" s="44">
        <f>J448*K448/1000</f>
        <v>1.2500000000000001E-2</v>
      </c>
    </row>
    <row r="449" spans="1:13" ht="23.25" customHeight="1" thickBot="1">
      <c r="A449" s="241"/>
      <c r="B449" s="322"/>
      <c r="C449" s="323"/>
      <c r="D449" s="324"/>
      <c r="E449" s="324"/>
      <c r="F449" s="34" t="s">
        <v>51</v>
      </c>
      <c r="G449" s="119">
        <v>3.75</v>
      </c>
      <c r="H449" s="119">
        <v>3.75</v>
      </c>
      <c r="I449" s="119">
        <v>3.75</v>
      </c>
      <c r="J449" s="119">
        <v>3.75</v>
      </c>
      <c r="K449" s="17">
        <v>80</v>
      </c>
      <c r="L449" s="6">
        <f>G449*K449/1000</f>
        <v>0.3</v>
      </c>
      <c r="M449" s="120">
        <f>J449*K449/1000</f>
        <v>0.3</v>
      </c>
    </row>
    <row r="450" spans="1:13" thickBot="1">
      <c r="A450" s="332"/>
      <c r="B450" s="333"/>
      <c r="C450" s="333"/>
      <c r="D450" s="333"/>
      <c r="E450" s="333"/>
      <c r="F450" s="333"/>
      <c r="G450" s="333"/>
      <c r="H450" s="333"/>
      <c r="I450" s="333"/>
      <c r="J450" s="333"/>
      <c r="K450" s="317"/>
      <c r="L450" s="77">
        <f>SUM(L445:L449)</f>
        <v>51.673699999999997</v>
      </c>
      <c r="M450" s="77">
        <f>SUM(M445:M448)</f>
        <v>57.080500000000001</v>
      </c>
    </row>
    <row r="451" spans="1:13" ht="15.75" customHeight="1">
      <c r="A451" s="239">
        <v>2</v>
      </c>
      <c r="B451" s="307" t="s">
        <v>164</v>
      </c>
      <c r="C451" s="308"/>
      <c r="D451" s="313" t="s">
        <v>97</v>
      </c>
      <c r="E451" s="313" t="s">
        <v>98</v>
      </c>
      <c r="F451" s="133" t="s">
        <v>27</v>
      </c>
      <c r="G451" s="179">
        <v>71.400000000000006</v>
      </c>
      <c r="H451" s="179">
        <v>71.400000000000006</v>
      </c>
      <c r="I451" s="180">
        <v>85.68</v>
      </c>
      <c r="J451" s="180">
        <v>85.86</v>
      </c>
      <c r="K451" s="134">
        <v>165</v>
      </c>
      <c r="L451" s="181">
        <f>G451*K451/1000</f>
        <v>11.781000000000002</v>
      </c>
      <c r="M451" s="202">
        <f>I451*K451/1000</f>
        <v>14.1372</v>
      </c>
    </row>
    <row r="452" spans="1:13" ht="15" customHeight="1">
      <c r="A452" s="259"/>
      <c r="B452" s="309"/>
      <c r="C452" s="310"/>
      <c r="D452" s="314"/>
      <c r="E452" s="314"/>
      <c r="F452" s="133" t="s">
        <v>47</v>
      </c>
      <c r="G452" s="179">
        <v>0.5</v>
      </c>
      <c r="H452" s="179">
        <v>0.5</v>
      </c>
      <c r="I452" s="180">
        <v>0.5</v>
      </c>
      <c r="J452" s="180">
        <v>0.5</v>
      </c>
      <c r="K452" s="200">
        <v>25</v>
      </c>
      <c r="L452" s="181">
        <f>G452*K452/1000</f>
        <v>1.2500000000000001E-2</v>
      </c>
      <c r="M452" s="202">
        <f>I452*K452/1000</f>
        <v>1.2500000000000001E-2</v>
      </c>
    </row>
    <row r="453" spans="1:13" ht="15.75" customHeight="1" thickBot="1">
      <c r="A453" s="270"/>
      <c r="B453" s="311"/>
      <c r="C453" s="312"/>
      <c r="D453" s="315"/>
      <c r="E453" s="315"/>
      <c r="F453" s="133" t="s">
        <v>18</v>
      </c>
      <c r="G453" s="179">
        <v>5</v>
      </c>
      <c r="H453" s="179">
        <v>5</v>
      </c>
      <c r="I453" s="180">
        <v>5</v>
      </c>
      <c r="J453" s="180">
        <v>5</v>
      </c>
      <c r="K453" s="135">
        <v>900</v>
      </c>
      <c r="L453" s="181">
        <f>G453*K453/1000</f>
        <v>4.5</v>
      </c>
      <c r="M453" s="203">
        <f>I453*K453/1000</f>
        <v>4.5</v>
      </c>
    </row>
    <row r="454" spans="1:13" thickBot="1">
      <c r="A454" s="319"/>
      <c r="B454" s="256"/>
      <c r="C454" s="256"/>
      <c r="D454" s="256"/>
      <c r="E454" s="256"/>
      <c r="F454" s="256"/>
      <c r="G454" s="256"/>
      <c r="H454" s="256"/>
      <c r="I454" s="256"/>
      <c r="J454" s="256"/>
      <c r="K454" s="255"/>
      <c r="L454" s="77">
        <f>SUM(L451:L453)</f>
        <v>16.293500000000002</v>
      </c>
      <c r="M454" s="77">
        <f>M451+M452+M453</f>
        <v>18.649699999999999</v>
      </c>
    </row>
    <row r="455" spans="1:13" ht="15.75" customHeight="1">
      <c r="A455" s="239">
        <v>3</v>
      </c>
      <c r="B455" s="271" t="s">
        <v>169</v>
      </c>
      <c r="C455" s="272"/>
      <c r="D455" s="275">
        <v>200</v>
      </c>
      <c r="E455" s="275">
        <v>200</v>
      </c>
      <c r="F455" s="26" t="s">
        <v>6</v>
      </c>
      <c r="G455" s="52">
        <v>15</v>
      </c>
      <c r="H455" s="52">
        <v>15</v>
      </c>
      <c r="I455" s="52">
        <v>15</v>
      </c>
      <c r="J455" s="52">
        <v>15</v>
      </c>
      <c r="K455" s="16">
        <v>100</v>
      </c>
      <c r="L455" s="53">
        <f>G455*K455/1000</f>
        <v>1.5</v>
      </c>
      <c r="M455" s="63">
        <f>I455*K455/1000</f>
        <v>1.5</v>
      </c>
    </row>
    <row r="456" spans="1:13" s="4" customFormat="1" ht="21.75" customHeight="1">
      <c r="A456" s="259"/>
      <c r="B456" s="273"/>
      <c r="C456" s="274"/>
      <c r="D456" s="276"/>
      <c r="E456" s="276"/>
      <c r="F456" s="27" t="s">
        <v>8</v>
      </c>
      <c r="G456" s="87">
        <v>150</v>
      </c>
      <c r="H456" s="87">
        <v>150</v>
      </c>
      <c r="I456" s="87">
        <v>150</v>
      </c>
      <c r="J456" s="87">
        <v>150</v>
      </c>
      <c r="K456" s="16"/>
      <c r="L456" s="53">
        <f>G456*K456/1000</f>
        <v>0</v>
      </c>
      <c r="M456" s="81">
        <f>I456*K456/1000</f>
        <v>0</v>
      </c>
    </row>
    <row r="457" spans="1:13" ht="26.25" customHeight="1">
      <c r="A457" s="259"/>
      <c r="B457" s="413" t="s">
        <v>9</v>
      </c>
      <c r="C457" s="414"/>
      <c r="D457" s="415" t="s">
        <v>10</v>
      </c>
      <c r="E457" s="415" t="s">
        <v>10</v>
      </c>
      <c r="F457" s="26" t="s">
        <v>46</v>
      </c>
      <c r="G457" s="52">
        <v>0.5</v>
      </c>
      <c r="H457" s="52">
        <v>0.5</v>
      </c>
      <c r="I457" s="52">
        <v>0.5</v>
      </c>
      <c r="J457" s="52">
        <v>0.5</v>
      </c>
      <c r="K457" s="16">
        <v>880</v>
      </c>
      <c r="L457" s="53">
        <f>G457*K457/1000</f>
        <v>0.44</v>
      </c>
      <c r="M457" s="81">
        <f>I457*K457/1000</f>
        <v>0.44</v>
      </c>
    </row>
    <row r="458" spans="1:13" s="3" customFormat="1" thickBot="1">
      <c r="A458" s="270"/>
      <c r="B458" s="289"/>
      <c r="C458" s="290"/>
      <c r="D458" s="382"/>
      <c r="E458" s="382"/>
      <c r="F458" s="27" t="s">
        <v>8</v>
      </c>
      <c r="G458" s="87">
        <v>54</v>
      </c>
      <c r="H458" s="87">
        <v>54</v>
      </c>
      <c r="I458" s="87">
        <v>54</v>
      </c>
      <c r="J458" s="87">
        <v>54</v>
      </c>
      <c r="K458" s="16"/>
      <c r="L458" s="53">
        <f>G458*K458/1000</f>
        <v>0</v>
      </c>
      <c r="M458" s="81">
        <f>I458*K458/1000</f>
        <v>0</v>
      </c>
    </row>
    <row r="459" spans="1:13" ht="19.5" customHeight="1" thickBot="1">
      <c r="A459" s="328"/>
      <c r="B459" s="252"/>
      <c r="C459" s="252"/>
      <c r="D459" s="252"/>
      <c r="E459" s="252"/>
      <c r="F459" s="252"/>
      <c r="G459" s="252"/>
      <c r="H459" s="252"/>
      <c r="I459" s="252"/>
      <c r="J459" s="252"/>
      <c r="K459" s="253"/>
      <c r="L459" s="55">
        <f>SUM(L455:L458)</f>
        <v>1.94</v>
      </c>
      <c r="M459" s="55">
        <f>SUM(M455:M458)</f>
        <v>1.94</v>
      </c>
    </row>
    <row r="460" spans="1:13" ht="19.5" customHeight="1" thickBot="1">
      <c r="A460" s="50">
        <v>4</v>
      </c>
      <c r="B460" s="291" t="s">
        <v>0</v>
      </c>
      <c r="C460" s="291"/>
      <c r="D460" s="51">
        <v>30</v>
      </c>
      <c r="E460" s="51">
        <v>30</v>
      </c>
      <c r="F460" s="26" t="s">
        <v>0</v>
      </c>
      <c r="G460" s="52">
        <v>30</v>
      </c>
      <c r="H460" s="52">
        <v>30</v>
      </c>
      <c r="I460" s="52">
        <v>30</v>
      </c>
      <c r="J460" s="52">
        <v>30</v>
      </c>
      <c r="K460" s="16">
        <v>65</v>
      </c>
      <c r="L460" s="53">
        <f>G460*K460/1000</f>
        <v>1.95</v>
      </c>
      <c r="M460" s="54">
        <f>I460*K460/1000</f>
        <v>1.95</v>
      </c>
    </row>
    <row r="461" spans="1:13" thickBot="1">
      <c r="A461" s="277"/>
      <c r="B461" s="278"/>
      <c r="C461" s="278"/>
      <c r="D461" s="278"/>
      <c r="E461" s="278"/>
      <c r="F461" s="278"/>
      <c r="G461" s="278"/>
      <c r="H461" s="278"/>
      <c r="I461" s="278"/>
      <c r="J461" s="252"/>
      <c r="K461" s="253"/>
      <c r="L461" s="55">
        <f>SUM(L460)</f>
        <v>1.95</v>
      </c>
      <c r="M461" s="55">
        <f>SUM(M460)</f>
        <v>1.95</v>
      </c>
    </row>
    <row r="462" spans="1:13" ht="32.25" hidden="1" customHeight="1" thickBot="1">
      <c r="A462" s="141">
        <v>4</v>
      </c>
      <c r="B462" s="557" t="s">
        <v>147</v>
      </c>
      <c r="C462" s="558"/>
      <c r="D462" s="142">
        <v>120</v>
      </c>
      <c r="E462" s="142">
        <v>120</v>
      </c>
      <c r="F462" s="111" t="s">
        <v>39</v>
      </c>
      <c r="G462" s="113">
        <v>120</v>
      </c>
      <c r="H462" s="113">
        <v>120</v>
      </c>
      <c r="I462" s="113">
        <v>120</v>
      </c>
      <c r="J462" s="113">
        <v>120</v>
      </c>
      <c r="K462" s="112"/>
      <c r="L462" s="143">
        <f>G462*K462/1000</f>
        <v>0</v>
      </c>
      <c r="M462" s="145">
        <f>I462*K462/1000</f>
        <v>0</v>
      </c>
    </row>
    <row r="463" spans="1:13" ht="15.75" hidden="1" customHeight="1" thickBot="1">
      <c r="A463" s="334"/>
      <c r="B463" s="335"/>
      <c r="C463" s="335"/>
      <c r="D463" s="335"/>
      <c r="E463" s="335"/>
      <c r="F463" s="335"/>
      <c r="G463" s="335"/>
      <c r="H463" s="335"/>
      <c r="I463" s="335"/>
      <c r="J463" s="335"/>
      <c r="K463" s="336"/>
      <c r="L463" s="55">
        <f>SUM(L462)</f>
        <v>0</v>
      </c>
      <c r="M463" s="55">
        <f>SUM(M462)</f>
        <v>0</v>
      </c>
    </row>
    <row r="464" spans="1:13" ht="16.5" thickBot="1">
      <c r="A464" s="383"/>
      <c r="B464" s="384"/>
      <c r="C464" s="384"/>
      <c r="D464" s="384"/>
      <c r="E464" s="384"/>
      <c r="F464" s="384"/>
      <c r="G464" s="384"/>
      <c r="H464" s="384"/>
      <c r="I464" s="385"/>
      <c r="J464" s="257" t="s">
        <v>16</v>
      </c>
      <c r="K464" s="258"/>
      <c r="L464" s="58">
        <f>L450+L454+L459+L461+L463</f>
        <v>71.857199999999992</v>
      </c>
      <c r="M464" s="59">
        <f>M450+M454+M459+M461+M463</f>
        <v>79.620199999999997</v>
      </c>
    </row>
    <row r="465" spans="1:13" ht="15.75" customHeight="1" thickBot="1">
      <c r="A465" s="372" t="s">
        <v>76</v>
      </c>
      <c r="B465" s="373"/>
      <c r="C465" s="373"/>
      <c r="D465" s="373"/>
      <c r="E465" s="373"/>
      <c r="F465" s="373"/>
      <c r="G465" s="373"/>
      <c r="H465" s="373"/>
      <c r="I465" s="373"/>
      <c r="J465" s="373"/>
      <c r="K465" s="373"/>
      <c r="L465" s="373"/>
      <c r="M465" s="374"/>
    </row>
    <row r="466" spans="1:13" ht="15.75" customHeight="1">
      <c r="A466" s="236">
        <v>1</v>
      </c>
      <c r="B466" s="416" t="s">
        <v>128</v>
      </c>
      <c r="C466" s="417"/>
      <c r="D466" s="559">
        <v>60</v>
      </c>
      <c r="E466" s="418">
        <v>100</v>
      </c>
      <c r="F466" s="97" t="s">
        <v>194</v>
      </c>
      <c r="G466" s="98">
        <v>56.53</v>
      </c>
      <c r="H466" s="98" t="s">
        <v>99</v>
      </c>
      <c r="I466" s="64">
        <v>90.75</v>
      </c>
      <c r="J466" s="64" t="s">
        <v>82</v>
      </c>
      <c r="K466" s="16">
        <v>50</v>
      </c>
      <c r="L466" s="6">
        <f t="shared" ref="L466:L471" si="37">G466*K466/1000</f>
        <v>2.8264999999999998</v>
      </c>
      <c r="M466" s="41">
        <f>I466*K466/1000</f>
        <v>4.5374999999999996</v>
      </c>
    </row>
    <row r="467" spans="1:13" ht="15">
      <c r="A467" s="240"/>
      <c r="B467" s="322"/>
      <c r="C467" s="323"/>
      <c r="D467" s="477"/>
      <c r="E467" s="376"/>
      <c r="F467" s="30" t="s">
        <v>78</v>
      </c>
      <c r="G467" s="85">
        <v>12.5</v>
      </c>
      <c r="H467" s="85">
        <v>10.5</v>
      </c>
      <c r="I467" s="8">
        <v>20.83</v>
      </c>
      <c r="J467" s="8">
        <v>17.5</v>
      </c>
      <c r="K467" s="16">
        <v>50</v>
      </c>
      <c r="L467" s="6">
        <f t="shared" si="37"/>
        <v>0.625</v>
      </c>
      <c r="M467" s="41">
        <f>I467*K467/1000</f>
        <v>1.0415000000000001</v>
      </c>
    </row>
    <row r="468" spans="1:13" ht="25.5">
      <c r="A468" s="240"/>
      <c r="B468" s="287"/>
      <c r="C468" s="288"/>
      <c r="D468" s="477"/>
      <c r="E468" s="376"/>
      <c r="F468" s="25" t="s">
        <v>192</v>
      </c>
      <c r="G468" s="73">
        <v>7.2</v>
      </c>
      <c r="H468" s="73">
        <v>7.2</v>
      </c>
      <c r="I468" s="8">
        <v>12</v>
      </c>
      <c r="J468" s="8">
        <v>12</v>
      </c>
      <c r="K468" s="15">
        <v>180</v>
      </c>
      <c r="L468" s="6">
        <f t="shared" si="37"/>
        <v>1.296</v>
      </c>
      <c r="M468" s="84">
        <f>I468*K468/1000</f>
        <v>2.16</v>
      </c>
    </row>
    <row r="469" spans="1:13" ht="25.5" customHeight="1">
      <c r="A469" s="240"/>
      <c r="B469" s="287"/>
      <c r="C469" s="288"/>
      <c r="D469" s="477"/>
      <c r="E469" s="376"/>
      <c r="F469" s="32" t="s">
        <v>5</v>
      </c>
      <c r="G469" s="99">
        <v>4.5</v>
      </c>
      <c r="H469" s="99">
        <v>4.5</v>
      </c>
      <c r="I469" s="10">
        <v>7.5</v>
      </c>
      <c r="J469" s="11">
        <v>7.5</v>
      </c>
      <c r="K469" s="16">
        <v>185</v>
      </c>
      <c r="L469" s="6">
        <f t="shared" si="37"/>
        <v>0.83250000000000002</v>
      </c>
      <c r="M469" s="75">
        <f>I469*K469/1000</f>
        <v>1.3875</v>
      </c>
    </row>
    <row r="470" spans="1:13" ht="15">
      <c r="A470" s="240"/>
      <c r="B470" s="287"/>
      <c r="C470" s="288"/>
      <c r="D470" s="477"/>
      <c r="E470" s="376"/>
      <c r="F470" s="100" t="s">
        <v>20</v>
      </c>
      <c r="G470" s="10">
        <v>0.72</v>
      </c>
      <c r="H470" s="10">
        <v>0.72</v>
      </c>
      <c r="I470" s="10">
        <v>1.2</v>
      </c>
      <c r="J470" s="89">
        <v>1.2</v>
      </c>
      <c r="K470" s="16">
        <v>100</v>
      </c>
      <c r="L470" s="6">
        <f t="shared" si="37"/>
        <v>7.1999999999999995E-2</v>
      </c>
      <c r="M470" s="84">
        <f>I470*K470/1000</f>
        <v>0.12</v>
      </c>
    </row>
    <row r="471" spans="1:13" thickBot="1">
      <c r="A471" s="241"/>
      <c r="B471" s="289"/>
      <c r="C471" s="290"/>
      <c r="D471" s="478"/>
      <c r="E471" s="377"/>
      <c r="F471" s="25" t="s">
        <v>47</v>
      </c>
      <c r="G471" s="91">
        <v>0.5</v>
      </c>
      <c r="H471" s="91">
        <v>0.5</v>
      </c>
      <c r="I471" s="91">
        <v>0.5</v>
      </c>
      <c r="J471" s="91">
        <v>0.5</v>
      </c>
      <c r="K471" s="17">
        <v>25</v>
      </c>
      <c r="L471" s="6">
        <f t="shared" si="37"/>
        <v>1.2500000000000001E-2</v>
      </c>
      <c r="M471" s="75">
        <f>J471*K471/1000</f>
        <v>1.2500000000000001E-2</v>
      </c>
    </row>
    <row r="472" spans="1:13" ht="16.5" thickBot="1">
      <c r="A472" s="327"/>
      <c r="B472" s="256"/>
      <c r="C472" s="256"/>
      <c r="D472" s="256"/>
      <c r="E472" s="256"/>
      <c r="F472" s="256"/>
      <c r="G472" s="256"/>
      <c r="H472" s="256"/>
      <c r="I472" s="256"/>
      <c r="J472" s="256"/>
      <c r="K472" s="317"/>
      <c r="L472" s="12">
        <f>SUM(L466:L471)</f>
        <v>5.6645000000000003</v>
      </c>
      <c r="M472" s="12">
        <f>SUM(M466:M471)</f>
        <v>9.2589999999999986</v>
      </c>
    </row>
    <row r="473" spans="1:13" ht="25.5" customHeight="1">
      <c r="A473" s="239">
        <v>2</v>
      </c>
      <c r="B473" s="451" t="s">
        <v>143</v>
      </c>
      <c r="C473" s="452"/>
      <c r="D473" s="375">
        <v>250</v>
      </c>
      <c r="E473" s="375">
        <v>250</v>
      </c>
      <c r="F473" s="25" t="s">
        <v>177</v>
      </c>
      <c r="G473" s="8">
        <v>100</v>
      </c>
      <c r="H473" s="8">
        <v>75</v>
      </c>
      <c r="I473" s="8">
        <v>100</v>
      </c>
      <c r="J473" s="8">
        <v>75</v>
      </c>
      <c r="K473" s="16">
        <v>55</v>
      </c>
      <c r="L473" s="6">
        <f t="shared" ref="L473:L479" si="38">G473*K473/1000</f>
        <v>5.5</v>
      </c>
      <c r="M473" s="74">
        <f>I473*K473/1000</f>
        <v>5.5</v>
      </c>
    </row>
    <row r="474" spans="1:13" ht="25.5" customHeight="1">
      <c r="A474" s="240"/>
      <c r="B474" s="453"/>
      <c r="C474" s="454"/>
      <c r="D474" s="376"/>
      <c r="E474" s="376"/>
      <c r="F474" s="29" t="s">
        <v>19</v>
      </c>
      <c r="G474" s="64">
        <v>5</v>
      </c>
      <c r="H474" s="64">
        <v>5</v>
      </c>
      <c r="I474" s="64">
        <v>5</v>
      </c>
      <c r="J474" s="64">
        <v>5</v>
      </c>
      <c r="K474" s="19">
        <v>130</v>
      </c>
      <c r="L474" s="6">
        <f t="shared" si="38"/>
        <v>0.65</v>
      </c>
      <c r="M474" s="41">
        <f>I474*K474/1000</f>
        <v>0.65</v>
      </c>
    </row>
    <row r="475" spans="1:13" ht="15">
      <c r="A475" s="240"/>
      <c r="B475" s="287"/>
      <c r="C475" s="288"/>
      <c r="D475" s="376"/>
      <c r="E475" s="376"/>
      <c r="F475" s="30" t="s">
        <v>62</v>
      </c>
      <c r="G475" s="8">
        <v>12.5</v>
      </c>
      <c r="H475" s="8">
        <v>10</v>
      </c>
      <c r="I475" s="8">
        <v>12.5</v>
      </c>
      <c r="J475" s="8">
        <v>10</v>
      </c>
      <c r="K475" s="16">
        <v>50</v>
      </c>
      <c r="L475" s="6">
        <f t="shared" si="38"/>
        <v>0.625</v>
      </c>
      <c r="M475" s="41">
        <f>I475*K475/1000</f>
        <v>0.625</v>
      </c>
    </row>
    <row r="476" spans="1:13" ht="21" customHeight="1">
      <c r="A476" s="240"/>
      <c r="B476" s="287"/>
      <c r="C476" s="288"/>
      <c r="D476" s="376"/>
      <c r="E476" s="376"/>
      <c r="F476" s="30" t="s">
        <v>178</v>
      </c>
      <c r="G476" s="8">
        <v>12</v>
      </c>
      <c r="H476" s="8">
        <v>10</v>
      </c>
      <c r="I476" s="8">
        <v>12</v>
      </c>
      <c r="J476" s="8">
        <v>10</v>
      </c>
      <c r="K476" s="16">
        <v>50</v>
      </c>
      <c r="L476" s="6">
        <f t="shared" si="38"/>
        <v>0.6</v>
      </c>
      <c r="M476" s="41">
        <f>I476*K476/1000</f>
        <v>0.6</v>
      </c>
    </row>
    <row r="477" spans="1:13" ht="21.75" customHeight="1">
      <c r="A477" s="240"/>
      <c r="B477" s="287"/>
      <c r="C477" s="288"/>
      <c r="D477" s="376"/>
      <c r="E477" s="376"/>
      <c r="F477" s="25" t="s">
        <v>5</v>
      </c>
      <c r="G477" s="8">
        <v>2.5</v>
      </c>
      <c r="H477" s="8">
        <v>2.5</v>
      </c>
      <c r="I477" s="8">
        <v>2.5</v>
      </c>
      <c r="J477" s="8">
        <v>2.5</v>
      </c>
      <c r="K477" s="16">
        <v>185</v>
      </c>
      <c r="L477" s="6">
        <f t="shared" si="38"/>
        <v>0.46250000000000002</v>
      </c>
      <c r="M477" s="44">
        <f>I477*K477/1000</f>
        <v>0.46250000000000002</v>
      </c>
    </row>
    <row r="478" spans="1:13" s="4" customFormat="1" ht="21.75" customHeight="1">
      <c r="A478" s="240"/>
      <c r="B478" s="287"/>
      <c r="C478" s="288"/>
      <c r="D478" s="376"/>
      <c r="E478" s="376"/>
      <c r="F478" s="25" t="s">
        <v>47</v>
      </c>
      <c r="G478" s="91">
        <v>0.5</v>
      </c>
      <c r="H478" s="91">
        <v>0.5</v>
      </c>
      <c r="I478" s="91">
        <v>0.5</v>
      </c>
      <c r="J478" s="91">
        <v>0.5</v>
      </c>
      <c r="K478" s="17">
        <v>25</v>
      </c>
      <c r="L478" s="6">
        <f t="shared" si="38"/>
        <v>1.2500000000000001E-2</v>
      </c>
      <c r="M478" s="44">
        <f>J478*K478/1000</f>
        <v>1.2500000000000001E-2</v>
      </c>
    </row>
    <row r="479" spans="1:13" ht="15.75" customHeight="1" thickBot="1">
      <c r="A479" s="241"/>
      <c r="B479" s="289"/>
      <c r="C479" s="290"/>
      <c r="D479" s="377"/>
      <c r="E479" s="377"/>
      <c r="F479" s="24" t="s">
        <v>8</v>
      </c>
      <c r="G479" s="64">
        <v>187.5</v>
      </c>
      <c r="H479" s="64">
        <v>187.5</v>
      </c>
      <c r="I479" s="64">
        <v>187.5</v>
      </c>
      <c r="J479" s="64">
        <v>187.5</v>
      </c>
      <c r="K479" s="16"/>
      <c r="L479" s="6">
        <f t="shared" si="38"/>
        <v>0</v>
      </c>
      <c r="M479" s="44">
        <f>I479*K479/1000</f>
        <v>0</v>
      </c>
    </row>
    <row r="480" spans="1:13" ht="18.75" customHeight="1" thickBot="1">
      <c r="A480" s="327"/>
      <c r="B480" s="256"/>
      <c r="C480" s="256"/>
      <c r="D480" s="256"/>
      <c r="E480" s="256"/>
      <c r="F480" s="256"/>
      <c r="G480" s="256"/>
      <c r="H480" s="256"/>
      <c r="I480" s="256"/>
      <c r="J480" s="256"/>
      <c r="K480" s="317"/>
      <c r="L480" s="12">
        <f>SUM(L473:L479)</f>
        <v>7.8500000000000005</v>
      </c>
      <c r="M480" s="12">
        <f>SUM(M473:M479)</f>
        <v>7.8500000000000005</v>
      </c>
    </row>
    <row r="481" spans="1:13" ht="27.75" customHeight="1">
      <c r="A481" s="239">
        <v>3</v>
      </c>
      <c r="B481" s="341" t="s">
        <v>170</v>
      </c>
      <c r="C481" s="342"/>
      <c r="D481" s="369" t="s">
        <v>111</v>
      </c>
      <c r="E481" s="369" t="s">
        <v>118</v>
      </c>
      <c r="F481" s="24" t="s">
        <v>182</v>
      </c>
      <c r="G481" s="157">
        <v>81.37</v>
      </c>
      <c r="H481" s="157">
        <v>59.4</v>
      </c>
      <c r="I481" s="64">
        <v>90.41</v>
      </c>
      <c r="J481" s="64">
        <v>66</v>
      </c>
      <c r="K481" s="19">
        <v>450</v>
      </c>
      <c r="L481" s="6">
        <f t="shared" ref="L481:L489" si="39">G481*K481/1000</f>
        <v>36.616500000000002</v>
      </c>
      <c r="M481" s="41">
        <f>I481*K481/1000</f>
        <v>40.6845</v>
      </c>
    </row>
    <row r="482" spans="1:13" ht="18.75" customHeight="1">
      <c r="A482" s="240"/>
      <c r="B482" s="287"/>
      <c r="C482" s="288"/>
      <c r="D482" s="370"/>
      <c r="E482" s="370"/>
      <c r="F482" s="25" t="s">
        <v>52</v>
      </c>
      <c r="G482" s="73">
        <v>16.2</v>
      </c>
      <c r="H482" s="73">
        <v>16.2</v>
      </c>
      <c r="I482" s="8">
        <v>18</v>
      </c>
      <c r="J482" s="8">
        <v>18</v>
      </c>
      <c r="K482" s="16">
        <v>65</v>
      </c>
      <c r="L482" s="6">
        <f t="shared" si="39"/>
        <v>1.0529999999999999</v>
      </c>
      <c r="M482" s="46">
        <f>I482*K482/1000</f>
        <v>1.17</v>
      </c>
    </row>
    <row r="483" spans="1:13" ht="18.75" customHeight="1">
      <c r="A483" s="240"/>
      <c r="B483" s="287"/>
      <c r="C483" s="288"/>
      <c r="D483" s="370"/>
      <c r="E483" s="370"/>
      <c r="F483" s="25" t="s">
        <v>21</v>
      </c>
      <c r="G483" s="73">
        <v>23.4</v>
      </c>
      <c r="H483" s="73">
        <v>23.4</v>
      </c>
      <c r="I483" s="8">
        <v>26</v>
      </c>
      <c r="J483" s="8">
        <v>26</v>
      </c>
      <c r="K483" s="16">
        <v>95</v>
      </c>
      <c r="L483" s="6">
        <f t="shared" si="39"/>
        <v>2.2229999999999999</v>
      </c>
      <c r="M483" s="44">
        <f>I483*K483/1000</f>
        <v>2.4700000000000002</v>
      </c>
    </row>
    <row r="484" spans="1:13" ht="18.75" customHeight="1">
      <c r="A484" s="240"/>
      <c r="B484" s="287"/>
      <c r="C484" s="288"/>
      <c r="D484" s="370"/>
      <c r="E484" s="370"/>
      <c r="F484" s="25" t="s">
        <v>34</v>
      </c>
      <c r="G484" s="73">
        <v>9</v>
      </c>
      <c r="H484" s="73">
        <v>9</v>
      </c>
      <c r="I484" s="8">
        <v>10</v>
      </c>
      <c r="J484" s="8">
        <v>10</v>
      </c>
      <c r="K484" s="16">
        <v>90</v>
      </c>
      <c r="L484" s="6">
        <f t="shared" si="39"/>
        <v>0.81</v>
      </c>
      <c r="M484" s="75">
        <f>I484*K484/1000</f>
        <v>0.9</v>
      </c>
    </row>
    <row r="485" spans="1:13" ht="18.75" customHeight="1">
      <c r="A485" s="240"/>
      <c r="B485" s="287"/>
      <c r="C485" s="288"/>
      <c r="D485" s="370"/>
      <c r="E485" s="370"/>
      <c r="F485" s="25" t="s">
        <v>5</v>
      </c>
      <c r="G485" s="73">
        <v>9</v>
      </c>
      <c r="H485" s="73">
        <v>9</v>
      </c>
      <c r="I485" s="8">
        <v>10</v>
      </c>
      <c r="J485" s="8">
        <v>10</v>
      </c>
      <c r="K485" s="16">
        <v>185</v>
      </c>
      <c r="L485" s="6">
        <f t="shared" si="39"/>
        <v>1.665</v>
      </c>
      <c r="M485" s="44">
        <f>I485*K485/1000</f>
        <v>1.85</v>
      </c>
    </row>
    <row r="486" spans="1:13" ht="24" customHeight="1">
      <c r="A486" s="240"/>
      <c r="B486" s="289"/>
      <c r="C486" s="290"/>
      <c r="D486" s="371"/>
      <c r="E486" s="371"/>
      <c r="F486" s="25" t="s">
        <v>47</v>
      </c>
      <c r="G486" s="73">
        <v>0.5</v>
      </c>
      <c r="H486" s="73">
        <v>0.5</v>
      </c>
      <c r="I486" s="73">
        <v>0.5</v>
      </c>
      <c r="J486" s="73">
        <v>0.5</v>
      </c>
      <c r="K486" s="16">
        <v>25</v>
      </c>
      <c r="L486" s="6">
        <f t="shared" si="39"/>
        <v>1.2500000000000001E-2</v>
      </c>
      <c r="M486" s="44">
        <f>J486*K486/1000</f>
        <v>1.2500000000000001E-2</v>
      </c>
    </row>
    <row r="487" spans="1:13" ht="19.5" customHeight="1">
      <c r="A487" s="240"/>
      <c r="B487" s="378" t="s">
        <v>139</v>
      </c>
      <c r="C487" s="379"/>
      <c r="D487" s="380">
        <v>20</v>
      </c>
      <c r="E487" s="450">
        <v>30</v>
      </c>
      <c r="F487" s="24" t="s">
        <v>13</v>
      </c>
      <c r="G487" s="154">
        <v>5</v>
      </c>
      <c r="H487" s="154">
        <v>5</v>
      </c>
      <c r="I487" s="94">
        <v>7.5</v>
      </c>
      <c r="J487" s="94">
        <v>7.5</v>
      </c>
      <c r="K487" s="16">
        <v>360</v>
      </c>
      <c r="L487" s="40">
        <f t="shared" si="39"/>
        <v>1.8</v>
      </c>
      <c r="M487" s="44">
        <f>I487*K487/1000</f>
        <v>2.7</v>
      </c>
    </row>
    <row r="488" spans="1:13" ht="19.5" customHeight="1">
      <c r="A488" s="240"/>
      <c r="B488" s="287"/>
      <c r="C488" s="288"/>
      <c r="D488" s="381"/>
      <c r="E488" s="381"/>
      <c r="F488" s="24" t="s">
        <v>51</v>
      </c>
      <c r="G488" s="154">
        <v>1.5</v>
      </c>
      <c r="H488" s="154">
        <v>1.5</v>
      </c>
      <c r="I488" s="94">
        <v>2.25</v>
      </c>
      <c r="J488" s="94">
        <v>2.25</v>
      </c>
      <c r="K488" s="16">
        <v>80</v>
      </c>
      <c r="L488" s="40">
        <f t="shared" si="39"/>
        <v>0.12</v>
      </c>
      <c r="M488" s="44">
        <f>I488*K488/1000</f>
        <v>0.18</v>
      </c>
    </row>
    <row r="489" spans="1:13" ht="19.5" customHeight="1" thickBot="1">
      <c r="A489" s="241"/>
      <c r="B489" s="289"/>
      <c r="C489" s="290"/>
      <c r="D489" s="382"/>
      <c r="E489" s="382"/>
      <c r="F489" s="25" t="s">
        <v>8</v>
      </c>
      <c r="G489" s="91">
        <v>15</v>
      </c>
      <c r="H489" s="91">
        <v>15</v>
      </c>
      <c r="I489" s="43">
        <v>22.5</v>
      </c>
      <c r="J489" s="43">
        <v>22.5</v>
      </c>
      <c r="K489" s="16"/>
      <c r="L489" s="40">
        <f t="shared" si="39"/>
        <v>0</v>
      </c>
      <c r="M489" s="44">
        <f>I489*K489/1000</f>
        <v>0</v>
      </c>
    </row>
    <row r="490" spans="1:13" ht="19.5" customHeight="1" thickBot="1">
      <c r="A490" s="327"/>
      <c r="B490" s="256"/>
      <c r="C490" s="256"/>
      <c r="D490" s="256"/>
      <c r="E490" s="256"/>
      <c r="F490" s="256"/>
      <c r="G490" s="256"/>
      <c r="H490" s="256"/>
      <c r="I490" s="256"/>
      <c r="J490" s="256"/>
      <c r="K490" s="317"/>
      <c r="L490" s="77">
        <f>SUM(L481:L489)</f>
        <v>44.3</v>
      </c>
      <c r="M490" s="77">
        <f>SUM(M481:M489)</f>
        <v>49.967000000000006</v>
      </c>
    </row>
    <row r="491" spans="1:13" ht="19.5" customHeight="1">
      <c r="A491" s="239">
        <v>4</v>
      </c>
      <c r="B491" s="242" t="s">
        <v>150</v>
      </c>
      <c r="C491" s="243"/>
      <c r="D491" s="367" t="s">
        <v>97</v>
      </c>
      <c r="E491" s="368" t="s">
        <v>98</v>
      </c>
      <c r="F491" s="25" t="s">
        <v>177</v>
      </c>
      <c r="G491" s="91">
        <v>166</v>
      </c>
      <c r="H491" s="91">
        <v>132</v>
      </c>
      <c r="I491" s="43">
        <v>188.2</v>
      </c>
      <c r="J491" s="43">
        <v>158.4</v>
      </c>
      <c r="K491" s="16">
        <v>55</v>
      </c>
      <c r="L491" s="40">
        <f>G491*K491/1000</f>
        <v>9.1300000000000008</v>
      </c>
      <c r="M491" s="41">
        <f>I491*K491/1000</f>
        <v>10.351000000000001</v>
      </c>
    </row>
    <row r="492" spans="1:13" ht="19.5" customHeight="1">
      <c r="A492" s="240"/>
      <c r="B492" s="244"/>
      <c r="C492" s="245"/>
      <c r="D492" s="350"/>
      <c r="E492" s="353"/>
      <c r="F492" s="25" t="s">
        <v>21</v>
      </c>
      <c r="G492" s="91">
        <v>24</v>
      </c>
      <c r="H492" s="91">
        <v>22.5</v>
      </c>
      <c r="I492" s="43">
        <v>28.8</v>
      </c>
      <c r="J492" s="43">
        <v>27</v>
      </c>
      <c r="K492" s="16">
        <v>95</v>
      </c>
      <c r="L492" s="40">
        <f>G492*K492/1000</f>
        <v>2.2799999999999998</v>
      </c>
      <c r="M492" s="44">
        <f>I492*K492/1000</f>
        <v>2.7360000000000002</v>
      </c>
    </row>
    <row r="493" spans="1:13" ht="19.5" hidden="1" customHeight="1">
      <c r="A493" s="240"/>
      <c r="B493" s="287"/>
      <c r="C493" s="288"/>
      <c r="D493" s="350"/>
      <c r="E493" s="353"/>
      <c r="F493" s="30"/>
      <c r="G493" s="95"/>
      <c r="H493" s="95"/>
      <c r="I493" s="43"/>
      <c r="J493" s="96"/>
      <c r="K493" s="16"/>
      <c r="L493" s="40">
        <f>G493*K493/1000</f>
        <v>0</v>
      </c>
      <c r="M493" s="44">
        <f>I493*K493/1000</f>
        <v>0</v>
      </c>
    </row>
    <row r="494" spans="1:13" ht="24" customHeight="1">
      <c r="A494" s="240"/>
      <c r="B494" s="287"/>
      <c r="C494" s="288"/>
      <c r="D494" s="350"/>
      <c r="E494" s="353"/>
      <c r="F494" s="25" t="s">
        <v>47</v>
      </c>
      <c r="G494" s="91">
        <v>0.5</v>
      </c>
      <c r="H494" s="91">
        <v>0.5</v>
      </c>
      <c r="I494" s="91">
        <v>0.5</v>
      </c>
      <c r="J494" s="91">
        <v>0.5</v>
      </c>
      <c r="K494" s="17">
        <v>25</v>
      </c>
      <c r="L494" s="40">
        <f>G494*K494/1000</f>
        <v>1.2500000000000001E-2</v>
      </c>
      <c r="M494" s="44">
        <f>J494*K494/1000</f>
        <v>1.2500000000000001E-2</v>
      </c>
    </row>
    <row r="495" spans="1:13" ht="16.5" customHeight="1" thickBot="1">
      <c r="A495" s="241"/>
      <c r="B495" s="289"/>
      <c r="C495" s="290"/>
      <c r="D495" s="351"/>
      <c r="E495" s="354"/>
      <c r="F495" s="30" t="s">
        <v>44</v>
      </c>
      <c r="G495" s="95">
        <v>5</v>
      </c>
      <c r="H495" s="95">
        <v>5</v>
      </c>
      <c r="I495" s="43">
        <v>5</v>
      </c>
      <c r="J495" s="96">
        <v>5</v>
      </c>
      <c r="K495" s="16">
        <v>900</v>
      </c>
      <c r="L495" s="40">
        <f>G495*K495/1000</f>
        <v>4.5</v>
      </c>
      <c r="M495" s="84">
        <f>I495*K495/1000</f>
        <v>4.5</v>
      </c>
    </row>
    <row r="496" spans="1:13" ht="16.5" customHeight="1" thickBot="1">
      <c r="A496" s="251"/>
      <c r="B496" s="252"/>
      <c r="C496" s="252"/>
      <c r="D496" s="252"/>
      <c r="E496" s="252"/>
      <c r="F496" s="252"/>
      <c r="G496" s="252"/>
      <c r="H496" s="252"/>
      <c r="I496" s="252"/>
      <c r="J496" s="252"/>
      <c r="K496" s="255"/>
      <c r="L496" s="49">
        <f>SUM(L491:L495)</f>
        <v>15.922499999999999</v>
      </c>
      <c r="M496" s="49">
        <f>SUM(M491:M495)</f>
        <v>17.599499999999999</v>
      </c>
    </row>
    <row r="497" spans="1:13" ht="16.5" customHeight="1" thickBot="1">
      <c r="A497" s="151">
        <v>5</v>
      </c>
      <c r="B497" s="291" t="s">
        <v>133</v>
      </c>
      <c r="C497" s="291"/>
      <c r="D497" s="155">
        <v>20</v>
      </c>
      <c r="E497" s="155">
        <v>20</v>
      </c>
      <c r="F497" s="26" t="s">
        <v>0</v>
      </c>
      <c r="G497" s="78">
        <v>20</v>
      </c>
      <c r="H497" s="78">
        <v>20</v>
      </c>
      <c r="I497" s="78">
        <v>20</v>
      </c>
      <c r="J497" s="78">
        <v>20</v>
      </c>
      <c r="K497" s="16">
        <v>65</v>
      </c>
      <c r="L497" s="14">
        <f>G497*K497/1000</f>
        <v>1.3</v>
      </c>
      <c r="M497" s="57">
        <f>I497*K497/1000</f>
        <v>1.3</v>
      </c>
    </row>
    <row r="498" spans="1:13" ht="16.5" customHeight="1" thickBot="1">
      <c r="A498" s="337"/>
      <c r="B498" s="338"/>
      <c r="C498" s="338"/>
      <c r="D498" s="338"/>
      <c r="E498" s="338"/>
      <c r="F498" s="338"/>
      <c r="G498" s="338"/>
      <c r="H498" s="338"/>
      <c r="I498" s="338"/>
      <c r="J498" s="252"/>
      <c r="K498" s="317"/>
      <c r="L498" s="13">
        <f>SUM(L497)</f>
        <v>1.3</v>
      </c>
      <c r="M498" s="13">
        <f>SUM(M497)</f>
        <v>1.3</v>
      </c>
    </row>
    <row r="499" spans="1:13" ht="16.5" customHeight="1" thickBot="1">
      <c r="A499" s="151">
        <v>6</v>
      </c>
      <c r="B499" s="291" t="s">
        <v>134</v>
      </c>
      <c r="C499" s="291"/>
      <c r="D499" s="155">
        <v>30</v>
      </c>
      <c r="E499" s="155">
        <v>30</v>
      </c>
      <c r="F499" s="27" t="s">
        <v>86</v>
      </c>
      <c r="G499" s="78">
        <v>30</v>
      </c>
      <c r="H499" s="78">
        <v>30</v>
      </c>
      <c r="I499" s="78">
        <v>30</v>
      </c>
      <c r="J499" s="78">
        <v>30</v>
      </c>
      <c r="K499" s="16">
        <v>65</v>
      </c>
      <c r="L499" s="14">
        <f>G499*K499/1000</f>
        <v>1.95</v>
      </c>
      <c r="M499" s="57">
        <f>I499*K499/1000</f>
        <v>1.95</v>
      </c>
    </row>
    <row r="500" spans="1:13" ht="16.5" customHeight="1" thickBot="1">
      <c r="A500" s="337"/>
      <c r="B500" s="338"/>
      <c r="C500" s="338"/>
      <c r="D500" s="338"/>
      <c r="E500" s="338"/>
      <c r="F500" s="338"/>
      <c r="G500" s="338"/>
      <c r="H500" s="338"/>
      <c r="I500" s="338"/>
      <c r="J500" s="252"/>
      <c r="K500" s="317"/>
      <c r="L500" s="13">
        <f>SUM(L499)</f>
        <v>1.95</v>
      </c>
      <c r="M500" s="13">
        <f>SUM(M499)</f>
        <v>1.95</v>
      </c>
    </row>
    <row r="501" spans="1:13" ht="16.5" customHeight="1">
      <c r="A501" s="239">
        <v>7</v>
      </c>
      <c r="B501" s="360" t="s">
        <v>145</v>
      </c>
      <c r="C501" s="361"/>
      <c r="D501" s="364">
        <v>200</v>
      </c>
      <c r="E501" s="364">
        <v>200</v>
      </c>
      <c r="F501" s="26" t="s">
        <v>53</v>
      </c>
      <c r="G501" s="72">
        <v>20</v>
      </c>
      <c r="H501" s="72">
        <v>20</v>
      </c>
      <c r="I501" s="72">
        <v>20</v>
      </c>
      <c r="J501" s="72">
        <v>20</v>
      </c>
      <c r="K501" s="16">
        <v>160</v>
      </c>
      <c r="L501" s="14">
        <f>G501*K501/1000</f>
        <v>3.2</v>
      </c>
      <c r="M501" s="63">
        <f>I501*K501/1000</f>
        <v>3.2</v>
      </c>
    </row>
    <row r="502" spans="1:13" ht="16.5" customHeight="1">
      <c r="A502" s="240"/>
      <c r="B502" s="362"/>
      <c r="C502" s="363"/>
      <c r="D502" s="365"/>
      <c r="E502" s="365"/>
      <c r="F502" s="79" t="s">
        <v>20</v>
      </c>
      <c r="G502" s="62">
        <v>20</v>
      </c>
      <c r="H502" s="80">
        <v>20</v>
      </c>
      <c r="I502" s="62">
        <v>20</v>
      </c>
      <c r="J502" s="80">
        <v>20</v>
      </c>
      <c r="K502" s="16">
        <v>100</v>
      </c>
      <c r="L502" s="14">
        <f>G502*K502/1000</f>
        <v>2</v>
      </c>
      <c r="M502" s="54">
        <f>I502*K502/1000</f>
        <v>2</v>
      </c>
    </row>
    <row r="503" spans="1:13" ht="16.5" customHeight="1">
      <c r="A503" s="240"/>
      <c r="B503" s="287"/>
      <c r="C503" s="288"/>
      <c r="D503" s="365"/>
      <c r="E503" s="365"/>
      <c r="F503" s="27" t="s">
        <v>40</v>
      </c>
      <c r="G503" s="78">
        <v>0.2</v>
      </c>
      <c r="H503" s="78">
        <v>0.2</v>
      </c>
      <c r="I503" s="78">
        <v>0.2</v>
      </c>
      <c r="J503" s="78">
        <v>0.2</v>
      </c>
      <c r="K503" s="16">
        <v>770</v>
      </c>
      <c r="L503" s="14">
        <f>G503*K503/1000</f>
        <v>0.154</v>
      </c>
      <c r="M503" s="81">
        <f>I503*K503/1000</f>
        <v>0.154</v>
      </c>
    </row>
    <row r="504" spans="1:13" thickBot="1">
      <c r="A504" s="241"/>
      <c r="B504" s="289"/>
      <c r="C504" s="290"/>
      <c r="D504" s="366"/>
      <c r="E504" s="366"/>
      <c r="F504" s="27" t="s">
        <v>8</v>
      </c>
      <c r="G504" s="78">
        <v>200</v>
      </c>
      <c r="H504" s="78">
        <v>200</v>
      </c>
      <c r="I504" s="78">
        <v>200</v>
      </c>
      <c r="J504" s="78">
        <v>200</v>
      </c>
      <c r="K504" s="16"/>
      <c r="L504" s="14">
        <f>G504*K504/1000</f>
        <v>0</v>
      </c>
      <c r="M504" s="81">
        <f>I504*K504/1000</f>
        <v>0</v>
      </c>
    </row>
    <row r="505" spans="1:13" ht="18.75" customHeight="1" thickBot="1">
      <c r="A505" s="339"/>
      <c r="B505" s="340"/>
      <c r="C505" s="340"/>
      <c r="D505" s="340"/>
      <c r="E505" s="340"/>
      <c r="F505" s="340"/>
      <c r="G505" s="340"/>
      <c r="H505" s="340"/>
      <c r="I505" s="340"/>
      <c r="J505" s="340"/>
      <c r="K505" s="336"/>
      <c r="L505" s="13">
        <f>SUM(L501:L504)</f>
        <v>5.3540000000000001</v>
      </c>
      <c r="M505" s="13">
        <f>SUM(M501:M504)</f>
        <v>5.3540000000000001</v>
      </c>
    </row>
    <row r="506" spans="1:13" ht="32.25" hidden="1" customHeight="1" thickBot="1">
      <c r="A506" s="169">
        <v>4</v>
      </c>
      <c r="B506" s="386" t="s">
        <v>147</v>
      </c>
      <c r="C506" s="387"/>
      <c r="D506" s="170">
        <v>120</v>
      </c>
      <c r="E506" s="170">
        <v>120</v>
      </c>
      <c r="F506" s="171" t="s">
        <v>39</v>
      </c>
      <c r="G506" s="172">
        <v>120</v>
      </c>
      <c r="H506" s="172">
        <v>120</v>
      </c>
      <c r="I506" s="172"/>
      <c r="J506" s="172"/>
      <c r="K506" s="173"/>
      <c r="L506" s="174">
        <f>G506*K506/1000</f>
        <v>0</v>
      </c>
      <c r="M506" s="150"/>
    </row>
    <row r="507" spans="1:13" ht="15.75" hidden="1" customHeight="1" thickBot="1">
      <c r="A507" s="334"/>
      <c r="B507" s="346"/>
      <c r="C507" s="346"/>
      <c r="D507" s="346"/>
      <c r="E507" s="346"/>
      <c r="F507" s="346"/>
      <c r="G507" s="346"/>
      <c r="H507" s="346"/>
      <c r="I507" s="346"/>
      <c r="J507" s="335"/>
      <c r="K507" s="336"/>
      <c r="L507" s="55">
        <f>SUM(L506)</f>
        <v>0</v>
      </c>
      <c r="M507" s="55">
        <f>SUM(M506)</f>
        <v>0</v>
      </c>
    </row>
    <row r="508" spans="1:13" ht="18.75" customHeight="1" thickBot="1">
      <c r="A508" s="383"/>
      <c r="B508" s="384"/>
      <c r="C508" s="384"/>
      <c r="D508" s="384"/>
      <c r="E508" s="384"/>
      <c r="F508" s="384"/>
      <c r="G508" s="384"/>
      <c r="H508" s="384"/>
      <c r="I508" s="385"/>
      <c r="J508" s="257" t="s">
        <v>16</v>
      </c>
      <c r="K508" s="258"/>
      <c r="L508" s="58">
        <f>L472+L480+L490+L496+L498+L500+L505+L507</f>
        <v>82.340999999999994</v>
      </c>
      <c r="M508" s="59">
        <f>M472+M480+M490+M496+M498+M500+M505+M507</f>
        <v>93.279499999999999</v>
      </c>
    </row>
    <row r="509" spans="1:13" ht="18.75" customHeight="1" thickBot="1">
      <c r="A509" s="248"/>
      <c r="B509" s="249"/>
      <c r="C509" s="249"/>
      <c r="D509" s="249"/>
      <c r="E509" s="249"/>
      <c r="F509" s="249"/>
      <c r="G509" s="249"/>
      <c r="H509" s="249"/>
      <c r="I509" s="250"/>
      <c r="J509" s="325" t="s">
        <v>126</v>
      </c>
      <c r="K509" s="326"/>
      <c r="L509" s="83">
        <f>L464+L508</f>
        <v>154.19819999999999</v>
      </c>
      <c r="M509" s="106">
        <f>M464+M508</f>
        <v>172.8997</v>
      </c>
    </row>
    <row r="510" spans="1:13" ht="18.75" customHeight="1" thickBot="1">
      <c r="A510" s="455" t="s">
        <v>227</v>
      </c>
      <c r="B510" s="456"/>
      <c r="C510" s="456"/>
      <c r="D510" s="456"/>
      <c r="E510" s="456"/>
      <c r="F510" s="456"/>
      <c r="G510" s="456"/>
      <c r="H510" s="456"/>
      <c r="I510" s="456"/>
      <c r="J510" s="456"/>
      <c r="K510" s="456"/>
      <c r="L510" s="456"/>
      <c r="M510" s="466"/>
    </row>
    <row r="511" spans="1:13" ht="18.75" customHeight="1">
      <c r="A511" s="236">
        <v>1</v>
      </c>
      <c r="B511" s="320" t="s">
        <v>171</v>
      </c>
      <c r="C511" s="321"/>
      <c r="D511" s="349">
        <v>150</v>
      </c>
      <c r="E511" s="352" t="s">
        <v>173</v>
      </c>
      <c r="F511" s="24" t="s">
        <v>48</v>
      </c>
      <c r="G511" s="94">
        <v>2.83</v>
      </c>
      <c r="H511" s="94">
        <v>2.83</v>
      </c>
      <c r="I511" s="94">
        <v>3.38</v>
      </c>
      <c r="J511" s="94">
        <v>3.38</v>
      </c>
      <c r="K511" s="19">
        <v>16</v>
      </c>
      <c r="L511" s="40">
        <f>G511*K511</f>
        <v>45.28</v>
      </c>
      <c r="M511" s="41">
        <f>I511*K511</f>
        <v>54.08</v>
      </c>
    </row>
    <row r="512" spans="1:13" ht="15" customHeight="1">
      <c r="A512" s="240"/>
      <c r="B512" s="244"/>
      <c r="C512" s="245"/>
      <c r="D512" s="350"/>
      <c r="E512" s="353"/>
      <c r="F512" s="25" t="s">
        <v>21</v>
      </c>
      <c r="G512" s="43">
        <v>42.45</v>
      </c>
      <c r="H512" s="43">
        <v>42.45</v>
      </c>
      <c r="I512" s="43">
        <v>50.94</v>
      </c>
      <c r="J512" s="43">
        <v>50.94</v>
      </c>
      <c r="K512" s="16">
        <v>95</v>
      </c>
      <c r="L512" s="6">
        <f>G512*K512/1000</f>
        <v>4.0327500000000001</v>
      </c>
      <c r="M512" s="44">
        <f>I512*K512/1000</f>
        <v>4.8393000000000006</v>
      </c>
    </row>
    <row r="513" spans="1:13" ht="28.5" customHeight="1">
      <c r="A513" s="240"/>
      <c r="B513" s="358"/>
      <c r="C513" s="359"/>
      <c r="D513" s="350"/>
      <c r="E513" s="353"/>
      <c r="F513" s="25" t="s">
        <v>18</v>
      </c>
      <c r="G513" s="43">
        <v>5.7</v>
      </c>
      <c r="H513" s="43">
        <v>5.7</v>
      </c>
      <c r="I513" s="43">
        <v>6.8</v>
      </c>
      <c r="J513" s="43">
        <v>6.8</v>
      </c>
      <c r="K513" s="16">
        <v>900</v>
      </c>
      <c r="L513" s="6">
        <f>G513*K513/1000</f>
        <v>5.13</v>
      </c>
      <c r="M513" s="44">
        <f>I513*K513/1000</f>
        <v>6.12</v>
      </c>
    </row>
    <row r="514" spans="1:13" ht="26.25" customHeight="1" thickBot="1">
      <c r="A514" s="241"/>
      <c r="B514" s="289"/>
      <c r="C514" s="290"/>
      <c r="D514" s="351"/>
      <c r="E514" s="354"/>
      <c r="F514" s="25" t="s">
        <v>47</v>
      </c>
      <c r="G514" s="73">
        <v>0.5</v>
      </c>
      <c r="H514" s="73">
        <v>0.5</v>
      </c>
      <c r="I514" s="73">
        <v>0.5</v>
      </c>
      <c r="J514" s="73">
        <v>0.5</v>
      </c>
      <c r="K514" s="16">
        <v>25</v>
      </c>
      <c r="L514" s="6">
        <f>G514*K514/1000</f>
        <v>1.2500000000000001E-2</v>
      </c>
      <c r="M514" s="84">
        <f>I514*K514/1000</f>
        <v>1.2500000000000001E-2</v>
      </c>
    </row>
    <row r="515" spans="1:13" thickBot="1">
      <c r="A515" s="251"/>
      <c r="B515" s="252"/>
      <c r="C515" s="252"/>
      <c r="D515" s="252"/>
      <c r="E515" s="252"/>
      <c r="F515" s="252"/>
      <c r="G515" s="252"/>
      <c r="H515" s="252"/>
      <c r="I515" s="252"/>
      <c r="J515" s="252"/>
      <c r="K515" s="253"/>
      <c r="L515" s="49">
        <f>SUM(L511:L514)</f>
        <v>54.455250000000007</v>
      </c>
      <c r="M515" s="49">
        <f>SUM(M511:M514)</f>
        <v>65.0518</v>
      </c>
    </row>
    <row r="516" spans="1:13" ht="25.5" customHeight="1">
      <c r="A516" s="239">
        <v>2</v>
      </c>
      <c r="B516" s="242" t="s">
        <v>172</v>
      </c>
      <c r="C516" s="243"/>
      <c r="D516" s="347" t="s">
        <v>109</v>
      </c>
      <c r="E516" s="347" t="s">
        <v>109</v>
      </c>
      <c r="F516" s="30" t="s">
        <v>31</v>
      </c>
      <c r="G516" s="96">
        <v>46.2</v>
      </c>
      <c r="H516" s="96">
        <v>30</v>
      </c>
      <c r="I516" s="96">
        <v>46.2</v>
      </c>
      <c r="J516" s="96">
        <v>30</v>
      </c>
      <c r="K516" s="16">
        <v>190</v>
      </c>
      <c r="L516" s="6">
        <f>G516*K516/1000</f>
        <v>8.7780000000000005</v>
      </c>
      <c r="M516" s="41">
        <f>I516*K516/1000</f>
        <v>8.7780000000000005</v>
      </c>
    </row>
    <row r="517" spans="1:13" ht="22.5" customHeight="1" thickBot="1">
      <c r="A517" s="241"/>
      <c r="B517" s="355"/>
      <c r="C517" s="356"/>
      <c r="D517" s="348"/>
      <c r="E517" s="348"/>
      <c r="F517" s="25" t="s">
        <v>18</v>
      </c>
      <c r="G517" s="42">
        <v>1.5</v>
      </c>
      <c r="H517" s="43">
        <v>1.5</v>
      </c>
      <c r="I517" s="42">
        <v>1.5</v>
      </c>
      <c r="J517" s="43">
        <v>1.5</v>
      </c>
      <c r="K517" s="16">
        <v>900</v>
      </c>
      <c r="L517" s="6">
        <f>G517*K517/1000</f>
        <v>1.35</v>
      </c>
      <c r="M517" s="84">
        <f>I517*K517/1000</f>
        <v>1.35</v>
      </c>
    </row>
    <row r="518" spans="1:13" ht="19.5" customHeight="1" thickBot="1">
      <c r="A518" s="251"/>
      <c r="B518" s="256"/>
      <c r="C518" s="256"/>
      <c r="D518" s="256"/>
      <c r="E518" s="256"/>
      <c r="F518" s="256"/>
      <c r="G518" s="256"/>
      <c r="H518" s="256"/>
      <c r="I518" s="256"/>
      <c r="J518" s="256"/>
      <c r="K518" s="253"/>
      <c r="L518" s="49">
        <f>SUM(L516:L517)</f>
        <v>10.128</v>
      </c>
      <c r="M518" s="49">
        <f>SUM(M516:M517)</f>
        <v>10.128</v>
      </c>
    </row>
    <row r="519" spans="1:13" ht="25.5" customHeight="1">
      <c r="A519" s="239">
        <v>3</v>
      </c>
      <c r="B519" s="242" t="s">
        <v>41</v>
      </c>
      <c r="C519" s="243"/>
      <c r="D519" s="347">
        <v>200</v>
      </c>
      <c r="E519" s="347">
        <v>200</v>
      </c>
      <c r="F519" s="25" t="s">
        <v>15</v>
      </c>
      <c r="G519" s="43">
        <v>5</v>
      </c>
      <c r="H519" s="43">
        <v>5</v>
      </c>
      <c r="I519" s="43">
        <v>5</v>
      </c>
      <c r="J519" s="43">
        <v>5</v>
      </c>
      <c r="K519" s="17">
        <v>700</v>
      </c>
      <c r="L519" s="6">
        <f>G519*K519/1000</f>
        <v>3.5</v>
      </c>
      <c r="M519" s="48">
        <f>I519*K519/1000</f>
        <v>3.5</v>
      </c>
    </row>
    <row r="520" spans="1:13" ht="15.75" customHeight="1">
      <c r="A520" s="240"/>
      <c r="B520" s="244"/>
      <c r="C520" s="245"/>
      <c r="D520" s="357"/>
      <c r="E520" s="357"/>
      <c r="F520" s="25" t="s">
        <v>8</v>
      </c>
      <c r="G520" s="43">
        <v>120</v>
      </c>
      <c r="H520" s="43">
        <v>120</v>
      </c>
      <c r="I520" s="43">
        <v>120</v>
      </c>
      <c r="J520" s="43">
        <v>120</v>
      </c>
      <c r="K520" s="16"/>
      <c r="L520" s="40">
        <f>G520*K520/1000</f>
        <v>0</v>
      </c>
      <c r="M520" s="44">
        <f>I520*K520/1000</f>
        <v>0</v>
      </c>
    </row>
    <row r="521" spans="1:13" s="4" customFormat="1" ht="21.75" customHeight="1">
      <c r="A521" s="240"/>
      <c r="B521" s="244"/>
      <c r="C521" s="245"/>
      <c r="D521" s="357"/>
      <c r="E521" s="357"/>
      <c r="F521" s="25" t="s">
        <v>20</v>
      </c>
      <c r="G521" s="43">
        <v>20</v>
      </c>
      <c r="H521" s="43">
        <v>20</v>
      </c>
      <c r="I521" s="43">
        <v>20</v>
      </c>
      <c r="J521" s="43">
        <v>20</v>
      </c>
      <c r="K521" s="16">
        <v>100</v>
      </c>
      <c r="L521" s="40">
        <f>G521*K521/1000</f>
        <v>2</v>
      </c>
      <c r="M521" s="41">
        <f>I521*K521/1000</f>
        <v>2</v>
      </c>
    </row>
    <row r="522" spans="1:13" ht="26.25" customHeight="1" thickBot="1">
      <c r="A522" s="241"/>
      <c r="B522" s="289"/>
      <c r="C522" s="290"/>
      <c r="D522" s="348"/>
      <c r="E522" s="348"/>
      <c r="F522" s="25" t="s">
        <v>21</v>
      </c>
      <c r="G522" s="43">
        <v>100</v>
      </c>
      <c r="H522" s="43">
        <v>100</v>
      </c>
      <c r="I522" s="43">
        <v>100</v>
      </c>
      <c r="J522" s="43">
        <v>100</v>
      </c>
      <c r="K522" s="16">
        <v>95</v>
      </c>
      <c r="L522" s="40">
        <f>G522*K522/1000</f>
        <v>9.5</v>
      </c>
      <c r="M522" s="44">
        <f>I522*K522/1000</f>
        <v>9.5</v>
      </c>
    </row>
    <row r="523" spans="1:13" ht="15.75" customHeight="1" thickBot="1">
      <c r="A523" s="251"/>
      <c r="B523" s="256"/>
      <c r="C523" s="256"/>
      <c r="D523" s="256"/>
      <c r="E523" s="256"/>
      <c r="F523" s="256"/>
      <c r="G523" s="256"/>
      <c r="H523" s="256"/>
      <c r="I523" s="256"/>
      <c r="J523" s="256"/>
      <c r="K523" s="253"/>
      <c r="L523" s="49">
        <f>SUM(L519:L522)</f>
        <v>15</v>
      </c>
      <c r="M523" s="49">
        <f>SUM(M519:M522)</f>
        <v>15</v>
      </c>
    </row>
    <row r="524" spans="1:13" ht="15" customHeight="1" thickBot="1">
      <c r="A524" s="50">
        <v>4</v>
      </c>
      <c r="B524" s="291" t="s">
        <v>0</v>
      </c>
      <c r="C524" s="291"/>
      <c r="D524" s="51">
        <v>30</v>
      </c>
      <c r="E524" s="51">
        <v>30</v>
      </c>
      <c r="F524" s="26" t="s">
        <v>0</v>
      </c>
      <c r="G524" s="52">
        <v>30</v>
      </c>
      <c r="H524" s="52">
        <v>30</v>
      </c>
      <c r="I524" s="52">
        <v>30</v>
      </c>
      <c r="J524" s="52">
        <v>30</v>
      </c>
      <c r="K524" s="16">
        <v>65</v>
      </c>
      <c r="L524" s="53">
        <f>G524*K524/1000</f>
        <v>1.95</v>
      </c>
      <c r="M524" s="54">
        <f>I524*K524/1000</f>
        <v>1.95</v>
      </c>
    </row>
    <row r="525" spans="1:13" thickBot="1">
      <c r="A525" s="277"/>
      <c r="B525" s="278"/>
      <c r="C525" s="278"/>
      <c r="D525" s="278"/>
      <c r="E525" s="278"/>
      <c r="F525" s="278"/>
      <c r="G525" s="278"/>
      <c r="H525" s="278"/>
      <c r="I525" s="278"/>
      <c r="J525" s="252"/>
      <c r="K525" s="253"/>
      <c r="L525" s="55">
        <f>SUM(L524)</f>
        <v>1.95</v>
      </c>
      <c r="M525" s="55">
        <f>SUM(M524)</f>
        <v>1.95</v>
      </c>
    </row>
    <row r="526" spans="1:13" s="38" customFormat="1" ht="28.5" customHeight="1" thickBot="1">
      <c r="A526" s="50">
        <v>5</v>
      </c>
      <c r="B526" s="493" t="s">
        <v>157</v>
      </c>
      <c r="C526" s="494"/>
      <c r="D526" s="51">
        <v>125</v>
      </c>
      <c r="E526" s="51">
        <v>125</v>
      </c>
      <c r="F526" s="26" t="s">
        <v>108</v>
      </c>
      <c r="G526" s="52">
        <v>1</v>
      </c>
      <c r="H526" s="52">
        <v>1</v>
      </c>
      <c r="I526" s="52">
        <v>1</v>
      </c>
      <c r="J526" s="52">
        <v>1</v>
      </c>
      <c r="K526" s="16">
        <v>40</v>
      </c>
      <c r="L526" s="40">
        <v>40</v>
      </c>
      <c r="M526" s="121">
        <v>40</v>
      </c>
    </row>
    <row r="527" spans="1:13" ht="24" customHeight="1" thickBot="1">
      <c r="A527" s="334"/>
      <c r="B527" s="335"/>
      <c r="C527" s="335"/>
      <c r="D527" s="335"/>
      <c r="E527" s="335"/>
      <c r="F527" s="335"/>
      <c r="G527" s="335"/>
      <c r="H527" s="335"/>
      <c r="I527" s="335"/>
      <c r="J527" s="335"/>
      <c r="K527" s="336"/>
      <c r="L527" s="55">
        <f>SUM(L526)</f>
        <v>40</v>
      </c>
      <c r="M527" s="88">
        <f>SUM(M526)</f>
        <v>40</v>
      </c>
    </row>
    <row r="528" spans="1:13" ht="18" customHeight="1" thickBot="1">
      <c r="A528" s="383"/>
      <c r="B528" s="384"/>
      <c r="C528" s="384"/>
      <c r="D528" s="384"/>
      <c r="E528" s="384"/>
      <c r="F528" s="384"/>
      <c r="G528" s="384"/>
      <c r="H528" s="384"/>
      <c r="I528" s="385"/>
      <c r="J528" s="257" t="s">
        <v>16</v>
      </c>
      <c r="K528" s="258"/>
      <c r="L528" s="58">
        <f>L515+L518+L523+L525+L527</f>
        <v>121.53325000000001</v>
      </c>
      <c r="M528" s="59">
        <f>M515+M518+M523+M525+M526</f>
        <v>132.12979999999999</v>
      </c>
    </row>
    <row r="529" spans="1:13" thickBot="1">
      <c r="A529" s="279" t="s">
        <v>228</v>
      </c>
      <c r="B529" s="280"/>
      <c r="C529" s="280"/>
      <c r="D529" s="280"/>
      <c r="E529" s="280"/>
      <c r="F529" s="280"/>
      <c r="G529" s="280"/>
      <c r="H529" s="280"/>
      <c r="I529" s="280"/>
      <c r="J529" s="280"/>
      <c r="K529" s="280"/>
      <c r="L529" s="280"/>
      <c r="M529" s="281"/>
    </row>
    <row r="530" spans="1:13" ht="25.5" customHeight="1" thickBot="1">
      <c r="A530" s="151">
        <v>1</v>
      </c>
      <c r="B530" s="282" t="s">
        <v>209</v>
      </c>
      <c r="C530" s="282"/>
      <c r="D530" s="157">
        <v>60</v>
      </c>
      <c r="E530" s="153">
        <v>100</v>
      </c>
      <c r="F530" s="31" t="s">
        <v>211</v>
      </c>
      <c r="G530" s="1">
        <v>63.12</v>
      </c>
      <c r="H530" s="1">
        <v>60</v>
      </c>
      <c r="I530" s="156">
        <v>105.2</v>
      </c>
      <c r="J530" s="1">
        <v>100</v>
      </c>
      <c r="K530" s="19">
        <v>190</v>
      </c>
      <c r="L530" s="6">
        <f>G530*K530/1000</f>
        <v>11.992799999999999</v>
      </c>
      <c r="M530" s="41">
        <f>I530*K530/1000</f>
        <v>19.988</v>
      </c>
    </row>
    <row r="531" spans="1:13" ht="17.25" customHeight="1" thickBot="1">
      <c r="A531" s="327"/>
      <c r="B531" s="252"/>
      <c r="C531" s="252"/>
      <c r="D531" s="252"/>
      <c r="E531" s="252"/>
      <c r="F531" s="252"/>
      <c r="G531" s="252"/>
      <c r="H531" s="252"/>
      <c r="I531" s="252"/>
      <c r="J531" s="252"/>
      <c r="K531" s="253"/>
      <c r="L531" s="77">
        <f>SUM(L530:L530)</f>
        <v>11.992799999999999</v>
      </c>
      <c r="M531" s="77">
        <f>SUM(M530:M530)</f>
        <v>19.988</v>
      </c>
    </row>
    <row r="532" spans="1:13" ht="15.75" customHeight="1">
      <c r="A532" s="239">
        <v>2</v>
      </c>
      <c r="B532" s="459" t="s">
        <v>148</v>
      </c>
      <c r="C532" s="460"/>
      <c r="D532" s="343" t="s">
        <v>66</v>
      </c>
      <c r="E532" s="343" t="s">
        <v>66</v>
      </c>
      <c r="F532" s="25" t="s">
        <v>81</v>
      </c>
      <c r="G532" s="8">
        <v>50</v>
      </c>
      <c r="H532" s="8">
        <v>40</v>
      </c>
      <c r="I532" s="8">
        <v>50</v>
      </c>
      <c r="J532" s="8">
        <v>40</v>
      </c>
      <c r="K532" s="16">
        <v>55</v>
      </c>
      <c r="L532" s="6">
        <f t="shared" ref="L532:L542" si="40">G532*K532/1000</f>
        <v>2.75</v>
      </c>
      <c r="M532" s="75">
        <f t="shared" ref="M532:M540" si="41">I532*K532/1000</f>
        <v>2.75</v>
      </c>
    </row>
    <row r="533" spans="1:13" ht="15">
      <c r="A533" s="240"/>
      <c r="B533" s="358"/>
      <c r="C533" s="359"/>
      <c r="D533" s="344"/>
      <c r="E533" s="344"/>
      <c r="F533" s="25" t="s">
        <v>80</v>
      </c>
      <c r="G533" s="8">
        <v>25</v>
      </c>
      <c r="H533" s="8">
        <v>20</v>
      </c>
      <c r="I533" s="8">
        <v>25</v>
      </c>
      <c r="J533" s="8">
        <v>20</v>
      </c>
      <c r="K533" s="16">
        <v>52</v>
      </c>
      <c r="L533" s="6">
        <f t="shared" si="40"/>
        <v>1.3</v>
      </c>
      <c r="M533" s="75">
        <f t="shared" si="41"/>
        <v>1.3</v>
      </c>
    </row>
    <row r="534" spans="1:13" ht="15">
      <c r="A534" s="240"/>
      <c r="B534" s="358"/>
      <c r="C534" s="359"/>
      <c r="D534" s="344"/>
      <c r="E534" s="344"/>
      <c r="F534" s="25" t="s">
        <v>180</v>
      </c>
      <c r="G534" s="8">
        <v>26.67</v>
      </c>
      <c r="H534" s="8">
        <v>20</v>
      </c>
      <c r="I534" s="8">
        <v>26.67</v>
      </c>
      <c r="J534" s="8">
        <v>20</v>
      </c>
      <c r="K534" s="16">
        <v>55</v>
      </c>
      <c r="L534" s="6">
        <f t="shared" si="40"/>
        <v>1.4668500000000002</v>
      </c>
      <c r="M534" s="41">
        <f t="shared" si="41"/>
        <v>1.4668500000000002</v>
      </c>
    </row>
    <row r="535" spans="1:13" ht="15">
      <c r="A535" s="240"/>
      <c r="B535" s="287"/>
      <c r="C535" s="288"/>
      <c r="D535" s="344"/>
      <c r="E535" s="344"/>
      <c r="F535" s="30" t="s">
        <v>79</v>
      </c>
      <c r="G535" s="8">
        <v>14.06</v>
      </c>
      <c r="H535" s="8">
        <v>11.25</v>
      </c>
      <c r="I535" s="8">
        <v>14.06</v>
      </c>
      <c r="J535" s="8">
        <v>11.25</v>
      </c>
      <c r="K535" s="16">
        <v>50</v>
      </c>
      <c r="L535" s="6">
        <f t="shared" si="40"/>
        <v>0.70299999999999996</v>
      </c>
      <c r="M535" s="41">
        <f t="shared" si="41"/>
        <v>0.70299999999999996</v>
      </c>
    </row>
    <row r="536" spans="1:13" ht="15">
      <c r="A536" s="240"/>
      <c r="B536" s="287"/>
      <c r="C536" s="288"/>
      <c r="D536" s="344"/>
      <c r="E536" s="344"/>
      <c r="F536" s="30" t="s">
        <v>78</v>
      </c>
      <c r="G536" s="8">
        <v>13.39</v>
      </c>
      <c r="H536" s="8">
        <v>11.25</v>
      </c>
      <c r="I536" s="8">
        <v>13.39</v>
      </c>
      <c r="J536" s="8">
        <v>11.25</v>
      </c>
      <c r="K536" s="16">
        <v>50</v>
      </c>
      <c r="L536" s="6">
        <f t="shared" si="40"/>
        <v>0.66949999999999998</v>
      </c>
      <c r="M536" s="41">
        <f t="shared" si="41"/>
        <v>0.66949999999999998</v>
      </c>
    </row>
    <row r="537" spans="1:13" ht="25.5">
      <c r="A537" s="240"/>
      <c r="B537" s="287"/>
      <c r="C537" s="288"/>
      <c r="D537" s="344"/>
      <c r="E537" s="344"/>
      <c r="F537" s="25" t="s">
        <v>181</v>
      </c>
      <c r="G537" s="8">
        <v>3.6</v>
      </c>
      <c r="H537" s="8">
        <v>3.6</v>
      </c>
      <c r="I537" s="8">
        <v>3.6</v>
      </c>
      <c r="J537" s="8">
        <v>3.6</v>
      </c>
      <c r="K537" s="15">
        <v>180</v>
      </c>
      <c r="L537" s="6">
        <f t="shared" si="40"/>
        <v>0.64800000000000002</v>
      </c>
      <c r="M537" s="84">
        <f t="shared" si="41"/>
        <v>0.64800000000000002</v>
      </c>
    </row>
    <row r="538" spans="1:13" ht="22.5" customHeight="1">
      <c r="A538" s="240"/>
      <c r="B538" s="287"/>
      <c r="C538" s="288"/>
      <c r="D538" s="344"/>
      <c r="E538" s="344"/>
      <c r="F538" s="32" t="s">
        <v>5</v>
      </c>
      <c r="G538" s="10">
        <v>5</v>
      </c>
      <c r="H538" s="11">
        <v>5</v>
      </c>
      <c r="I538" s="10">
        <v>5</v>
      </c>
      <c r="J538" s="11">
        <v>5</v>
      </c>
      <c r="K538" s="16">
        <v>185</v>
      </c>
      <c r="L538" s="6">
        <f t="shared" si="40"/>
        <v>0.92500000000000004</v>
      </c>
      <c r="M538" s="75">
        <f t="shared" si="41"/>
        <v>0.92500000000000004</v>
      </c>
    </row>
    <row r="539" spans="1:13" ht="15">
      <c r="A539" s="240"/>
      <c r="B539" s="287"/>
      <c r="C539" s="288"/>
      <c r="D539" s="344"/>
      <c r="E539" s="344"/>
      <c r="F539" s="100" t="s">
        <v>20</v>
      </c>
      <c r="G539" s="10">
        <v>2.5</v>
      </c>
      <c r="H539" s="89">
        <v>2.5</v>
      </c>
      <c r="I539" s="10">
        <v>2.5</v>
      </c>
      <c r="J539" s="89">
        <v>2.5</v>
      </c>
      <c r="K539" s="16">
        <v>100</v>
      </c>
      <c r="L539" s="6">
        <f t="shared" si="40"/>
        <v>0.25</v>
      </c>
      <c r="M539" s="84">
        <f t="shared" si="41"/>
        <v>0.25</v>
      </c>
    </row>
    <row r="540" spans="1:13" ht="15">
      <c r="A540" s="240"/>
      <c r="B540" s="287"/>
      <c r="C540" s="288"/>
      <c r="D540" s="344"/>
      <c r="E540" s="344"/>
      <c r="F540" s="27" t="s">
        <v>8</v>
      </c>
      <c r="G540" s="87">
        <v>200</v>
      </c>
      <c r="H540" s="87">
        <v>200</v>
      </c>
      <c r="I540" s="87">
        <v>200</v>
      </c>
      <c r="J540" s="87">
        <v>200</v>
      </c>
      <c r="K540" s="16"/>
      <c r="L540" s="6">
        <f t="shared" si="40"/>
        <v>0</v>
      </c>
      <c r="M540" s="84">
        <f t="shared" si="41"/>
        <v>0</v>
      </c>
    </row>
    <row r="541" spans="1:13" ht="24.75" customHeight="1">
      <c r="A541" s="240"/>
      <c r="B541" s="287"/>
      <c r="C541" s="288"/>
      <c r="D541" s="344"/>
      <c r="E541" s="344"/>
      <c r="F541" s="25" t="s">
        <v>47</v>
      </c>
      <c r="G541" s="8">
        <v>1</v>
      </c>
      <c r="H541" s="8">
        <v>1</v>
      </c>
      <c r="I541" s="8">
        <v>1</v>
      </c>
      <c r="J541" s="8">
        <v>1</v>
      </c>
      <c r="K541" s="16">
        <v>20</v>
      </c>
      <c r="L541" s="6">
        <f t="shared" si="40"/>
        <v>0.02</v>
      </c>
      <c r="M541" s="75">
        <f>J541*K541/1000</f>
        <v>0.02</v>
      </c>
    </row>
    <row r="542" spans="1:13" thickBot="1">
      <c r="A542" s="241"/>
      <c r="B542" s="289"/>
      <c r="C542" s="290"/>
      <c r="D542" s="345"/>
      <c r="E542" s="345"/>
      <c r="F542" s="25" t="s">
        <v>13</v>
      </c>
      <c r="G542" s="8">
        <v>10</v>
      </c>
      <c r="H542" s="8">
        <v>10</v>
      </c>
      <c r="I542" s="8">
        <v>10</v>
      </c>
      <c r="J542" s="8">
        <v>10</v>
      </c>
      <c r="K542" s="16">
        <v>360</v>
      </c>
      <c r="L542" s="6">
        <f t="shared" si="40"/>
        <v>3.6</v>
      </c>
      <c r="M542" s="44">
        <f>I542*K542/1000</f>
        <v>3.6</v>
      </c>
    </row>
    <row r="543" spans="1:13" s="4" customFormat="1" ht="21.75" customHeight="1" thickBot="1">
      <c r="A543" s="327"/>
      <c r="B543" s="252"/>
      <c r="C543" s="252"/>
      <c r="D543" s="252"/>
      <c r="E543" s="252"/>
      <c r="F543" s="252"/>
      <c r="G543" s="252"/>
      <c r="H543" s="252"/>
      <c r="I543" s="252"/>
      <c r="J543" s="252"/>
      <c r="K543" s="317"/>
      <c r="L543" s="77">
        <f>SUM(L532:L542)</f>
        <v>12.33235</v>
      </c>
      <c r="M543" s="77">
        <f>SUM(M532:M542)</f>
        <v>12.33235</v>
      </c>
    </row>
    <row r="544" spans="1:13" ht="15.75" customHeight="1">
      <c r="A544" s="236">
        <v>3</v>
      </c>
      <c r="B544" s="283" t="s">
        <v>127</v>
      </c>
      <c r="C544" s="284"/>
      <c r="D544" s="554" t="s">
        <v>135</v>
      </c>
      <c r="E544" s="554" t="s">
        <v>138</v>
      </c>
      <c r="F544" s="25" t="s">
        <v>84</v>
      </c>
      <c r="G544" s="73">
        <v>172.8</v>
      </c>
      <c r="H544" s="73">
        <v>122.4</v>
      </c>
      <c r="I544" s="8">
        <v>182</v>
      </c>
      <c r="J544" s="8">
        <v>136</v>
      </c>
      <c r="K544" s="229">
        <v>270</v>
      </c>
      <c r="L544" s="6">
        <f t="shared" ref="L544:L550" si="42">G544*K544/1000</f>
        <v>46.655999999999999</v>
      </c>
      <c r="M544" s="84">
        <f t="shared" ref="M544:M549" si="43">I544*K544/1000</f>
        <v>49.14</v>
      </c>
    </row>
    <row r="545" spans="1:13" ht="27.75" customHeight="1">
      <c r="A545" s="240"/>
      <c r="B545" s="285"/>
      <c r="C545" s="286"/>
      <c r="D545" s="555"/>
      <c r="E545" s="555"/>
      <c r="F545" s="30" t="s">
        <v>5</v>
      </c>
      <c r="G545" s="85">
        <v>12.6</v>
      </c>
      <c r="H545" s="85">
        <v>12.6</v>
      </c>
      <c r="I545" s="8">
        <v>14</v>
      </c>
      <c r="J545" s="8">
        <v>14</v>
      </c>
      <c r="K545" s="16">
        <v>185</v>
      </c>
      <c r="L545" s="6">
        <f t="shared" si="42"/>
        <v>2.331</v>
      </c>
      <c r="M545" s="44">
        <f t="shared" si="43"/>
        <v>2.59</v>
      </c>
    </row>
    <row r="546" spans="1:13" ht="15">
      <c r="A546" s="240"/>
      <c r="B546" s="285"/>
      <c r="C546" s="286"/>
      <c r="D546" s="555"/>
      <c r="E546" s="555"/>
      <c r="F546" s="30" t="s">
        <v>78</v>
      </c>
      <c r="G546" s="85">
        <v>15</v>
      </c>
      <c r="H546" s="85">
        <v>12.6</v>
      </c>
      <c r="I546" s="8">
        <v>16.670000000000002</v>
      </c>
      <c r="J546" s="85">
        <v>14</v>
      </c>
      <c r="K546" s="16">
        <v>50</v>
      </c>
      <c r="L546" s="6">
        <f t="shared" si="42"/>
        <v>0.75</v>
      </c>
      <c r="M546" s="41">
        <f t="shared" si="43"/>
        <v>0.83350000000000013</v>
      </c>
    </row>
    <row r="547" spans="1:13" ht="22.5" customHeight="1">
      <c r="A547" s="240"/>
      <c r="B547" s="287"/>
      <c r="C547" s="288"/>
      <c r="D547" s="555"/>
      <c r="E547" s="555"/>
      <c r="F547" s="30" t="s">
        <v>79</v>
      </c>
      <c r="G547" s="85">
        <v>18</v>
      </c>
      <c r="H547" s="85">
        <v>14.4</v>
      </c>
      <c r="I547" s="8">
        <v>20</v>
      </c>
      <c r="J547" s="8">
        <v>16</v>
      </c>
      <c r="K547" s="16">
        <v>50</v>
      </c>
      <c r="L547" s="6">
        <f t="shared" si="42"/>
        <v>0.9</v>
      </c>
      <c r="M547" s="41">
        <f t="shared" si="43"/>
        <v>1</v>
      </c>
    </row>
    <row r="548" spans="1:13" ht="25.5">
      <c r="A548" s="240"/>
      <c r="B548" s="287"/>
      <c r="C548" s="288"/>
      <c r="D548" s="555"/>
      <c r="E548" s="555"/>
      <c r="F548" s="25" t="s">
        <v>179</v>
      </c>
      <c r="G548" s="73">
        <v>4.32</v>
      </c>
      <c r="H548" s="73">
        <v>4.32</v>
      </c>
      <c r="I548" s="73">
        <v>4.8</v>
      </c>
      <c r="J548" s="73">
        <v>4.8</v>
      </c>
      <c r="K548" s="15">
        <v>180</v>
      </c>
      <c r="L548" s="6">
        <f t="shared" si="42"/>
        <v>0.77760000000000007</v>
      </c>
      <c r="M548" s="44">
        <f t="shared" si="43"/>
        <v>0.86399999999999999</v>
      </c>
    </row>
    <row r="549" spans="1:13" ht="25.5" customHeight="1">
      <c r="A549" s="240"/>
      <c r="B549" s="287"/>
      <c r="C549" s="288"/>
      <c r="D549" s="555"/>
      <c r="E549" s="555"/>
      <c r="F549" s="29" t="s">
        <v>19</v>
      </c>
      <c r="G549" s="64">
        <v>63</v>
      </c>
      <c r="H549" s="64">
        <v>63</v>
      </c>
      <c r="I549" s="64">
        <v>70</v>
      </c>
      <c r="J549" s="64">
        <v>70</v>
      </c>
      <c r="K549" s="16">
        <v>90</v>
      </c>
      <c r="L549" s="6">
        <f t="shared" si="42"/>
        <v>5.67</v>
      </c>
      <c r="M549" s="44">
        <f t="shared" si="43"/>
        <v>6.3</v>
      </c>
    </row>
    <row r="550" spans="1:13" ht="15.75" customHeight="1" thickBot="1">
      <c r="A550" s="241"/>
      <c r="B550" s="289"/>
      <c r="C550" s="290"/>
      <c r="D550" s="556"/>
      <c r="E550" s="556"/>
      <c r="F550" s="25" t="s">
        <v>47</v>
      </c>
      <c r="G550" s="8">
        <v>1.5</v>
      </c>
      <c r="H550" s="8">
        <v>1.5</v>
      </c>
      <c r="I550" s="8">
        <v>1.5</v>
      </c>
      <c r="J550" s="8">
        <v>1.5</v>
      </c>
      <c r="K550" s="16">
        <v>25</v>
      </c>
      <c r="L550" s="6">
        <f t="shared" si="42"/>
        <v>3.7499999999999999E-2</v>
      </c>
      <c r="M550" s="44">
        <f>J550*K550/1000</f>
        <v>3.7499999999999999E-2</v>
      </c>
    </row>
    <row r="551" spans="1:13" thickBot="1">
      <c r="A551" s="328"/>
      <c r="B551" s="252"/>
      <c r="C551" s="252"/>
      <c r="D551" s="252"/>
      <c r="E551" s="252"/>
      <c r="F551" s="252"/>
      <c r="G551" s="252"/>
      <c r="H551" s="252"/>
      <c r="I551" s="252"/>
      <c r="J551" s="252"/>
      <c r="K551" s="253"/>
      <c r="L551" s="86">
        <f>SUM(L544:L550)</f>
        <v>57.122100000000003</v>
      </c>
      <c r="M551" s="86">
        <f>SUM(M544:M550)</f>
        <v>60.765000000000001</v>
      </c>
    </row>
    <row r="552" spans="1:13" ht="16.5" customHeight="1" thickBot="1">
      <c r="A552" s="151">
        <v>5</v>
      </c>
      <c r="B552" s="291" t="s">
        <v>133</v>
      </c>
      <c r="C552" s="291"/>
      <c r="D552" s="155">
        <v>20</v>
      </c>
      <c r="E552" s="155">
        <v>20</v>
      </c>
      <c r="F552" s="26" t="s">
        <v>0</v>
      </c>
      <c r="G552" s="78">
        <v>20</v>
      </c>
      <c r="H552" s="78">
        <v>20</v>
      </c>
      <c r="I552" s="78">
        <v>20</v>
      </c>
      <c r="J552" s="78">
        <v>20</v>
      </c>
      <c r="K552" s="16">
        <v>65</v>
      </c>
      <c r="L552" s="14">
        <f>G552*K552/1000</f>
        <v>1.3</v>
      </c>
      <c r="M552" s="57">
        <f>I552*K552/1000</f>
        <v>1.3</v>
      </c>
    </row>
    <row r="553" spans="1:13" thickBot="1">
      <c r="A553" s="337"/>
      <c r="B553" s="338"/>
      <c r="C553" s="338"/>
      <c r="D553" s="338"/>
      <c r="E553" s="338"/>
      <c r="F553" s="338"/>
      <c r="G553" s="338"/>
      <c r="H553" s="338"/>
      <c r="I553" s="338"/>
      <c r="J553" s="252"/>
      <c r="K553" s="317"/>
      <c r="L553" s="13">
        <f>SUM(L552)</f>
        <v>1.3</v>
      </c>
      <c r="M553" s="13">
        <f>SUM(M552)</f>
        <v>1.3</v>
      </c>
    </row>
    <row r="554" spans="1:13" ht="16.5" customHeight="1" thickBot="1">
      <c r="A554" s="151">
        <v>6</v>
      </c>
      <c r="B554" s="291" t="s">
        <v>134</v>
      </c>
      <c r="C554" s="291"/>
      <c r="D554" s="155">
        <v>30</v>
      </c>
      <c r="E554" s="155">
        <v>30</v>
      </c>
      <c r="F554" s="27" t="s">
        <v>86</v>
      </c>
      <c r="G554" s="78">
        <v>30</v>
      </c>
      <c r="H554" s="78">
        <v>30</v>
      </c>
      <c r="I554" s="78">
        <v>30</v>
      </c>
      <c r="J554" s="78">
        <v>30</v>
      </c>
      <c r="K554" s="16">
        <v>65</v>
      </c>
      <c r="L554" s="14">
        <f>G554*K554/1000</f>
        <v>1.95</v>
      </c>
      <c r="M554" s="57">
        <f>I554*K554/1000</f>
        <v>1.95</v>
      </c>
    </row>
    <row r="555" spans="1:13" ht="15.75" customHeight="1" thickBot="1">
      <c r="A555" s="337"/>
      <c r="B555" s="338"/>
      <c r="C555" s="338"/>
      <c r="D555" s="338"/>
      <c r="E555" s="338"/>
      <c r="F555" s="338"/>
      <c r="G555" s="338"/>
      <c r="H555" s="338"/>
      <c r="I555" s="338"/>
      <c r="J555" s="252"/>
      <c r="K555" s="317"/>
      <c r="L555" s="13">
        <f>SUM(L554)</f>
        <v>1.95</v>
      </c>
      <c r="M555" s="13">
        <f>SUM(M554)</f>
        <v>1.95</v>
      </c>
    </row>
    <row r="556" spans="1:13" ht="26.25" customHeight="1">
      <c r="A556" s="239">
        <v>7</v>
      </c>
      <c r="B556" s="341" t="s">
        <v>163</v>
      </c>
      <c r="C556" s="342"/>
      <c r="D556" s="343">
        <v>200</v>
      </c>
      <c r="E556" s="343">
        <v>200</v>
      </c>
      <c r="F556" s="25" t="s">
        <v>56</v>
      </c>
      <c r="G556" s="8">
        <v>21</v>
      </c>
      <c r="H556" s="8">
        <v>20</v>
      </c>
      <c r="I556" s="8">
        <v>21</v>
      </c>
      <c r="J556" s="8">
        <v>20</v>
      </c>
      <c r="K556" s="17">
        <v>380</v>
      </c>
      <c r="L556" s="6">
        <f t="shared" ref="L556:L563" si="44">G556*K556/1000</f>
        <v>7.98</v>
      </c>
      <c r="M556" s="41">
        <f t="shared" ref="M556:M563" si="45">I556*K556/1000</f>
        <v>7.98</v>
      </c>
    </row>
    <row r="557" spans="1:13" ht="17.25" customHeight="1">
      <c r="A557" s="259"/>
      <c r="B557" s="322"/>
      <c r="C557" s="323"/>
      <c r="D557" s="344"/>
      <c r="E557" s="344"/>
      <c r="F557" s="25" t="s">
        <v>57</v>
      </c>
      <c r="G557" s="8">
        <v>20.2</v>
      </c>
      <c r="H557" s="8">
        <v>20</v>
      </c>
      <c r="I557" s="8">
        <v>20.2</v>
      </c>
      <c r="J557" s="8">
        <v>20</v>
      </c>
      <c r="K557" s="17"/>
      <c r="L557" s="6">
        <f t="shared" si="44"/>
        <v>0</v>
      </c>
      <c r="M557" s="41">
        <f t="shared" si="45"/>
        <v>0</v>
      </c>
    </row>
    <row r="558" spans="1:13" ht="15" customHeight="1">
      <c r="A558" s="259"/>
      <c r="B558" s="322"/>
      <c r="C558" s="323"/>
      <c r="D558" s="344"/>
      <c r="E558" s="344"/>
      <c r="F558" s="25" t="s">
        <v>58</v>
      </c>
      <c r="G558" s="8">
        <v>20.399999999999999</v>
      </c>
      <c r="H558" s="8">
        <v>20</v>
      </c>
      <c r="I558" s="8">
        <v>20.399999999999999</v>
      </c>
      <c r="J558" s="8">
        <v>20</v>
      </c>
      <c r="K558" s="17"/>
      <c r="L558" s="6">
        <f t="shared" si="44"/>
        <v>0</v>
      </c>
      <c r="M558" s="41">
        <f t="shared" si="45"/>
        <v>0</v>
      </c>
    </row>
    <row r="559" spans="1:13" ht="15">
      <c r="A559" s="259"/>
      <c r="B559" s="287"/>
      <c r="C559" s="288"/>
      <c r="D559" s="344"/>
      <c r="E559" s="344"/>
      <c r="F559" s="25" t="s">
        <v>59</v>
      </c>
      <c r="G559" s="8">
        <v>20.399999999999999</v>
      </c>
      <c r="H559" s="8">
        <v>20</v>
      </c>
      <c r="I559" s="8">
        <v>20.399999999999999</v>
      </c>
      <c r="J559" s="8">
        <v>20</v>
      </c>
      <c r="K559" s="17"/>
      <c r="L559" s="6">
        <f t="shared" si="44"/>
        <v>0</v>
      </c>
      <c r="M559" s="41">
        <f t="shared" si="45"/>
        <v>0</v>
      </c>
    </row>
    <row r="560" spans="1:13" ht="15">
      <c r="A560" s="259"/>
      <c r="B560" s="287"/>
      <c r="C560" s="288"/>
      <c r="D560" s="344"/>
      <c r="E560" s="344"/>
      <c r="F560" s="25" t="s">
        <v>60</v>
      </c>
      <c r="G560" s="8">
        <v>21.2</v>
      </c>
      <c r="H560" s="8">
        <v>20</v>
      </c>
      <c r="I560" s="8">
        <v>21.2</v>
      </c>
      <c r="J560" s="8">
        <v>20</v>
      </c>
      <c r="K560" s="17"/>
      <c r="L560" s="6">
        <f t="shared" si="44"/>
        <v>0</v>
      </c>
      <c r="M560" s="41">
        <f t="shared" si="45"/>
        <v>0</v>
      </c>
    </row>
    <row r="561" spans="1:13" ht="15">
      <c r="A561" s="259"/>
      <c r="B561" s="287"/>
      <c r="C561" s="288"/>
      <c r="D561" s="344"/>
      <c r="E561" s="344"/>
      <c r="F561" s="24" t="s">
        <v>8</v>
      </c>
      <c r="G561" s="7">
        <v>186</v>
      </c>
      <c r="H561" s="7">
        <v>186</v>
      </c>
      <c r="I561" s="7">
        <v>186</v>
      </c>
      <c r="J561" s="7">
        <v>186</v>
      </c>
      <c r="K561" s="16"/>
      <c r="L561" s="6">
        <f t="shared" si="44"/>
        <v>0</v>
      </c>
      <c r="M561" s="41">
        <f t="shared" si="45"/>
        <v>0</v>
      </c>
    </row>
    <row r="562" spans="1:13" ht="15">
      <c r="A562" s="259"/>
      <c r="B562" s="287"/>
      <c r="C562" s="288"/>
      <c r="D562" s="344"/>
      <c r="E562" s="344"/>
      <c r="F562" s="25" t="s">
        <v>20</v>
      </c>
      <c r="G562" s="8">
        <v>20</v>
      </c>
      <c r="H562" s="8">
        <v>20</v>
      </c>
      <c r="I562" s="8">
        <v>20</v>
      </c>
      <c r="J562" s="8">
        <v>20</v>
      </c>
      <c r="K562" s="16">
        <v>100</v>
      </c>
      <c r="L562" s="6">
        <f t="shared" si="44"/>
        <v>2</v>
      </c>
      <c r="M562" s="41">
        <f t="shared" si="45"/>
        <v>2</v>
      </c>
    </row>
    <row r="563" spans="1:13" thickBot="1">
      <c r="A563" s="270"/>
      <c r="B563" s="289"/>
      <c r="C563" s="290"/>
      <c r="D563" s="345"/>
      <c r="E563" s="345"/>
      <c r="F563" s="30" t="s">
        <v>7</v>
      </c>
      <c r="G563" s="8">
        <v>9</v>
      </c>
      <c r="H563" s="9">
        <v>9</v>
      </c>
      <c r="I563" s="8">
        <v>9</v>
      </c>
      <c r="J563" s="9">
        <v>9</v>
      </c>
      <c r="K563" s="16">
        <v>140</v>
      </c>
      <c r="L563" s="6">
        <f t="shared" si="44"/>
        <v>1.26</v>
      </c>
      <c r="M563" s="41">
        <f t="shared" si="45"/>
        <v>1.26</v>
      </c>
    </row>
    <row r="564" spans="1:13" ht="20.25" customHeight="1" thickBot="1">
      <c r="A564" s="329"/>
      <c r="B564" s="330"/>
      <c r="C564" s="330"/>
      <c r="D564" s="330"/>
      <c r="E564" s="330"/>
      <c r="F564" s="330"/>
      <c r="G564" s="330"/>
      <c r="H564" s="330"/>
      <c r="I564" s="330"/>
      <c r="J564" s="330"/>
      <c r="K564" s="331"/>
      <c r="L564" s="90">
        <f>SUM(L556:L563)</f>
        <v>11.24</v>
      </c>
      <c r="M564" s="90">
        <f>SUM(M556:M563)</f>
        <v>11.24</v>
      </c>
    </row>
    <row r="565" spans="1:13" ht="16.5" thickBot="1">
      <c r="A565" s="383"/>
      <c r="B565" s="384"/>
      <c r="C565" s="384"/>
      <c r="D565" s="384"/>
      <c r="E565" s="384"/>
      <c r="F565" s="384"/>
      <c r="G565" s="384"/>
      <c r="H565" s="384"/>
      <c r="I565" s="385"/>
      <c r="J565" s="257" t="s">
        <v>16</v>
      </c>
      <c r="K565" s="258"/>
      <c r="L565" s="58">
        <f>L531+L543+L551+L553+L555+L564</f>
        <v>95.937249999999992</v>
      </c>
      <c r="M565" s="59">
        <f>M531+M543+M551+M553+M555+M564</f>
        <v>107.57535</v>
      </c>
    </row>
    <row r="566" spans="1:13" ht="26.25" customHeight="1" thickBot="1">
      <c r="A566" s="248"/>
      <c r="B566" s="249"/>
      <c r="C566" s="249"/>
      <c r="D566" s="249"/>
      <c r="E566" s="249"/>
      <c r="F566" s="249"/>
      <c r="G566" s="249"/>
      <c r="H566" s="249"/>
      <c r="I566" s="250"/>
      <c r="J566" s="325" t="s">
        <v>126</v>
      </c>
      <c r="K566" s="326"/>
      <c r="L566" s="83">
        <f>L528+L565</f>
        <v>217.47050000000002</v>
      </c>
      <c r="M566" s="106">
        <f>M528+M565</f>
        <v>239.70515</v>
      </c>
    </row>
    <row r="567" spans="1:13" thickBot="1">
      <c r="A567" s="455" t="s">
        <v>42</v>
      </c>
      <c r="B567" s="456"/>
      <c r="C567" s="456"/>
      <c r="D567" s="456"/>
      <c r="E567" s="456"/>
      <c r="F567" s="456"/>
      <c r="G567" s="456"/>
      <c r="H567" s="456"/>
      <c r="I567" s="456"/>
      <c r="J567" s="456"/>
      <c r="K567" s="457"/>
      <c r="L567" s="457"/>
      <c r="M567" s="458"/>
    </row>
    <row r="568" spans="1:13" ht="15.75" customHeight="1">
      <c r="A568" s="259">
        <v>1</v>
      </c>
      <c r="B568" s="262" t="s">
        <v>220</v>
      </c>
      <c r="C568" s="263"/>
      <c r="D568" s="268">
        <v>90</v>
      </c>
      <c r="E568" s="268" t="s">
        <v>87</v>
      </c>
      <c r="F568" s="191" t="s">
        <v>50</v>
      </c>
      <c r="G568" s="192">
        <v>37</v>
      </c>
      <c r="H568" s="192">
        <v>36</v>
      </c>
      <c r="I568" s="216">
        <v>41</v>
      </c>
      <c r="J568" s="193">
        <v>40</v>
      </c>
      <c r="K568" s="231">
        <v>720</v>
      </c>
      <c r="L568" s="204">
        <f t="shared" ref="L568:L574" si="46">G568*K568/1000</f>
        <v>26.64</v>
      </c>
      <c r="M568" s="228">
        <f t="shared" ref="M568:M573" si="47">I568*K568/1000</f>
        <v>29.52</v>
      </c>
    </row>
    <row r="569" spans="1:13" ht="15.75" customHeight="1">
      <c r="A569" s="259"/>
      <c r="B569" s="262"/>
      <c r="C569" s="263"/>
      <c r="D569" s="268"/>
      <c r="E569" s="268"/>
      <c r="F569" s="191" t="s">
        <v>221</v>
      </c>
      <c r="G569" s="192">
        <v>35.200000000000003</v>
      </c>
      <c r="H569" s="192">
        <v>34.200000000000003</v>
      </c>
      <c r="I569" s="216">
        <v>39</v>
      </c>
      <c r="J569" s="193">
        <v>38</v>
      </c>
      <c r="K569" s="231">
        <v>470</v>
      </c>
      <c r="L569" s="181">
        <f t="shared" si="46"/>
        <v>16.544</v>
      </c>
      <c r="M569" s="195">
        <f t="shared" si="47"/>
        <v>18.329999999999998</v>
      </c>
    </row>
    <row r="570" spans="1:13" ht="15.75" customHeight="1">
      <c r="A570" s="260"/>
      <c r="B570" s="262"/>
      <c r="C570" s="263"/>
      <c r="D570" s="268"/>
      <c r="E570" s="268"/>
      <c r="F570" s="196" t="s">
        <v>0</v>
      </c>
      <c r="G570" s="197">
        <v>15.3</v>
      </c>
      <c r="H570" s="197">
        <v>15.3</v>
      </c>
      <c r="I570" s="198">
        <v>17</v>
      </c>
      <c r="J570" s="199">
        <v>17</v>
      </c>
      <c r="K570" s="232">
        <v>65</v>
      </c>
      <c r="L570" s="181">
        <f t="shared" si="46"/>
        <v>0.99450000000000005</v>
      </c>
      <c r="M570" s="195">
        <f t="shared" si="47"/>
        <v>1.105</v>
      </c>
    </row>
    <row r="571" spans="1:13" ht="15.75" customHeight="1">
      <c r="A571" s="260"/>
      <c r="B571" s="262"/>
      <c r="C571" s="263"/>
      <c r="D571" s="268"/>
      <c r="E571" s="268"/>
      <c r="F571" s="196" t="s">
        <v>21</v>
      </c>
      <c r="G571" s="197">
        <v>18</v>
      </c>
      <c r="H571" s="197">
        <v>18</v>
      </c>
      <c r="I571" s="198">
        <v>20</v>
      </c>
      <c r="J571" s="199">
        <v>20</v>
      </c>
      <c r="K571" s="232">
        <v>95</v>
      </c>
      <c r="L571" s="181">
        <f t="shared" si="46"/>
        <v>1.71</v>
      </c>
      <c r="M571" s="186">
        <f t="shared" si="47"/>
        <v>1.9</v>
      </c>
    </row>
    <row r="572" spans="1:13" ht="15.75" customHeight="1">
      <c r="A572" s="260"/>
      <c r="B572" s="264"/>
      <c r="C572" s="265"/>
      <c r="D572" s="268"/>
      <c r="E572" s="268"/>
      <c r="F572" s="196" t="s">
        <v>49</v>
      </c>
      <c r="G572" s="197">
        <v>9</v>
      </c>
      <c r="H572" s="197">
        <v>9</v>
      </c>
      <c r="I572" s="198">
        <v>10</v>
      </c>
      <c r="J572" s="199">
        <v>10</v>
      </c>
      <c r="K572" s="232">
        <v>90</v>
      </c>
      <c r="L572" s="181">
        <f t="shared" si="46"/>
        <v>0.81</v>
      </c>
      <c r="M572" s="186">
        <f t="shared" si="47"/>
        <v>0.9</v>
      </c>
    </row>
    <row r="573" spans="1:13" ht="15.75" customHeight="1">
      <c r="A573" s="260"/>
      <c r="B573" s="264"/>
      <c r="C573" s="265"/>
      <c r="D573" s="268"/>
      <c r="E573" s="268"/>
      <c r="F573" s="196" t="s">
        <v>5</v>
      </c>
      <c r="G573" s="197">
        <v>4</v>
      </c>
      <c r="H573" s="197">
        <v>4</v>
      </c>
      <c r="I573" s="198">
        <v>4</v>
      </c>
      <c r="J573" s="199">
        <v>4</v>
      </c>
      <c r="K573" s="232">
        <v>185</v>
      </c>
      <c r="L573" s="181">
        <f t="shared" si="46"/>
        <v>0.74</v>
      </c>
      <c r="M573" s="186">
        <f t="shared" si="47"/>
        <v>0.74</v>
      </c>
    </row>
    <row r="574" spans="1:13" ht="15.75" customHeight="1" thickBot="1">
      <c r="A574" s="261"/>
      <c r="B574" s="266"/>
      <c r="C574" s="267"/>
      <c r="D574" s="269"/>
      <c r="E574" s="269"/>
      <c r="F574" s="133" t="s">
        <v>47</v>
      </c>
      <c r="G574" s="179">
        <v>0.5</v>
      </c>
      <c r="H574" s="179">
        <v>0.5</v>
      </c>
      <c r="I574" s="180">
        <v>0.5</v>
      </c>
      <c r="J574" s="180">
        <v>0.5</v>
      </c>
      <c r="K574" s="233">
        <v>25</v>
      </c>
      <c r="L574" s="181">
        <f t="shared" si="46"/>
        <v>1.2500000000000001E-2</v>
      </c>
      <c r="M574" s="186">
        <f>J574*K574/1000</f>
        <v>1.2500000000000001E-2</v>
      </c>
    </row>
    <row r="575" spans="1:13" s="3" customFormat="1" ht="15.75" customHeight="1" thickBot="1">
      <c r="A575" s="305"/>
      <c r="B575" s="293"/>
      <c r="C575" s="293"/>
      <c r="D575" s="293"/>
      <c r="E575" s="293"/>
      <c r="F575" s="293"/>
      <c r="G575" s="293"/>
      <c r="H575" s="293"/>
      <c r="I575" s="293"/>
      <c r="J575" s="293"/>
      <c r="K575" s="294"/>
      <c r="L575" s="187">
        <f>SUM(L568:L574)</f>
        <v>47.451000000000008</v>
      </c>
      <c r="M575" s="187">
        <f>SUM(M568:M574)</f>
        <v>52.507499999999993</v>
      </c>
    </row>
    <row r="576" spans="1:13" s="3" customFormat="1" ht="15.75" customHeight="1">
      <c r="A576" s="239">
        <v>4</v>
      </c>
      <c r="B576" s="307" t="s">
        <v>216</v>
      </c>
      <c r="C576" s="308"/>
      <c r="D576" s="313" t="s">
        <v>97</v>
      </c>
      <c r="E576" s="313" t="s">
        <v>98</v>
      </c>
      <c r="F576" s="133" t="s">
        <v>217</v>
      </c>
      <c r="G576" s="179">
        <v>60</v>
      </c>
      <c r="H576" s="179">
        <v>60</v>
      </c>
      <c r="I576" s="180">
        <v>70</v>
      </c>
      <c r="J576" s="180">
        <v>70</v>
      </c>
      <c r="K576" s="201">
        <v>70</v>
      </c>
      <c r="L576" s="181">
        <f>G576*K576/1000</f>
        <v>4.2</v>
      </c>
      <c r="M576" s="202">
        <f>I576*K576/1000</f>
        <v>4.9000000000000004</v>
      </c>
    </row>
    <row r="577" spans="1:14" s="3" customFormat="1" ht="15" customHeight="1">
      <c r="A577" s="260"/>
      <c r="B577" s="309"/>
      <c r="C577" s="310"/>
      <c r="D577" s="314"/>
      <c r="E577" s="314"/>
      <c r="F577" s="133" t="s">
        <v>47</v>
      </c>
      <c r="G577" s="180">
        <v>1</v>
      </c>
      <c r="H577" s="180">
        <v>1</v>
      </c>
      <c r="I577" s="180">
        <v>1</v>
      </c>
      <c r="J577" s="180">
        <v>1</v>
      </c>
      <c r="K577" s="135">
        <v>25</v>
      </c>
      <c r="L577" s="181">
        <f>G577*K577/1000</f>
        <v>2.5000000000000001E-2</v>
      </c>
      <c r="M577" s="202">
        <f>I577*K577/1000</f>
        <v>2.5000000000000001E-2</v>
      </c>
    </row>
    <row r="578" spans="1:14" s="3" customFormat="1" ht="15.75" customHeight="1" thickBot="1">
      <c r="A578" s="261"/>
      <c r="B578" s="311"/>
      <c r="C578" s="312"/>
      <c r="D578" s="315"/>
      <c r="E578" s="315"/>
      <c r="F578" s="133" t="s">
        <v>18</v>
      </c>
      <c r="G578" s="179">
        <v>5</v>
      </c>
      <c r="H578" s="179">
        <v>5</v>
      </c>
      <c r="I578" s="180">
        <v>5</v>
      </c>
      <c r="J578" s="180">
        <v>5</v>
      </c>
      <c r="K578" s="135">
        <v>900</v>
      </c>
      <c r="L578" s="181">
        <f>G578*K578/1000</f>
        <v>4.5</v>
      </c>
      <c r="M578" s="203">
        <f>I578*K578/1000</f>
        <v>4.5</v>
      </c>
    </row>
    <row r="579" spans="1:14" s="3" customFormat="1" ht="15" customHeight="1" thickBot="1">
      <c r="A579" s="423"/>
      <c r="B579" s="293"/>
      <c r="C579" s="293"/>
      <c r="D579" s="293"/>
      <c r="E579" s="293"/>
      <c r="F579" s="293"/>
      <c r="G579" s="293"/>
      <c r="H579" s="293"/>
      <c r="I579" s="293"/>
      <c r="J579" s="293"/>
      <c r="K579" s="294"/>
      <c r="L579" s="118">
        <f>SUM(L576:L578)</f>
        <v>8.7250000000000014</v>
      </c>
      <c r="M579" s="118">
        <f>SUM(M576:M578)</f>
        <v>9.4250000000000007</v>
      </c>
    </row>
    <row r="580" spans="1:14" s="4" customFormat="1" ht="21.75" customHeight="1">
      <c r="A580" s="239">
        <v>3</v>
      </c>
      <c r="B580" s="242" t="s">
        <v>152</v>
      </c>
      <c r="C580" s="243"/>
      <c r="D580" s="368" t="s">
        <v>151</v>
      </c>
      <c r="E580" s="368" t="s">
        <v>151</v>
      </c>
      <c r="F580" s="25" t="s">
        <v>6</v>
      </c>
      <c r="G580" s="43">
        <v>15</v>
      </c>
      <c r="H580" s="43">
        <v>15</v>
      </c>
      <c r="I580" s="43">
        <v>15</v>
      </c>
      <c r="J580" s="43">
        <v>15</v>
      </c>
      <c r="K580" s="16">
        <v>100</v>
      </c>
      <c r="L580" s="40">
        <f>G580*K580/1000</f>
        <v>1.5</v>
      </c>
      <c r="M580" s="41">
        <f>I580*K580/1000</f>
        <v>1.5</v>
      </c>
    </row>
    <row r="581" spans="1:14" ht="26.25" customHeight="1">
      <c r="A581" s="240"/>
      <c r="B581" s="244"/>
      <c r="C581" s="245"/>
      <c r="D581" s="353"/>
      <c r="E581" s="353"/>
      <c r="F581" s="25" t="s">
        <v>22</v>
      </c>
      <c r="G581" s="43">
        <v>8</v>
      </c>
      <c r="H581" s="43">
        <v>7</v>
      </c>
      <c r="I581" s="43">
        <v>8</v>
      </c>
      <c r="J581" s="43">
        <v>7</v>
      </c>
      <c r="K581" s="16">
        <v>187</v>
      </c>
      <c r="L581" s="40">
        <f>G581*K581/1000</f>
        <v>1.496</v>
      </c>
      <c r="M581" s="44">
        <f>I581*K581/1000</f>
        <v>1.496</v>
      </c>
    </row>
    <row r="582" spans="1:14" ht="22.5" customHeight="1">
      <c r="A582" s="240"/>
      <c r="B582" s="289"/>
      <c r="C582" s="290"/>
      <c r="D582" s="354"/>
      <c r="E582" s="354"/>
      <c r="F582" s="24" t="s">
        <v>8</v>
      </c>
      <c r="G582" s="45">
        <v>150</v>
      </c>
      <c r="H582" s="45">
        <v>150</v>
      </c>
      <c r="I582" s="45">
        <v>150</v>
      </c>
      <c r="J582" s="45">
        <v>150</v>
      </c>
      <c r="K582" s="16"/>
      <c r="L582" s="40">
        <f>G582*K582/1000</f>
        <v>0</v>
      </c>
      <c r="M582" s="44">
        <f>I582*K582/1000</f>
        <v>0</v>
      </c>
    </row>
    <row r="583" spans="1:14" ht="25.5" customHeight="1">
      <c r="A583" s="240"/>
      <c r="B583" s="528" t="s">
        <v>23</v>
      </c>
      <c r="C583" s="529"/>
      <c r="D583" s="450" t="s">
        <v>10</v>
      </c>
      <c r="E583" s="450" t="s">
        <v>10</v>
      </c>
      <c r="F583" s="25" t="s">
        <v>130</v>
      </c>
      <c r="G583" s="43">
        <v>0.5</v>
      </c>
      <c r="H583" s="43">
        <v>0.5</v>
      </c>
      <c r="I583" s="43">
        <v>0.5</v>
      </c>
      <c r="J583" s="43">
        <v>0.5</v>
      </c>
      <c r="K583" s="16">
        <v>880</v>
      </c>
      <c r="L583" s="40">
        <f>G583*K583/1000</f>
        <v>0.44</v>
      </c>
      <c r="M583" s="44">
        <f>I583*K583/1000</f>
        <v>0.44</v>
      </c>
    </row>
    <row r="584" spans="1:14" ht="18.75" customHeight="1" thickBot="1">
      <c r="A584" s="241"/>
      <c r="B584" s="289"/>
      <c r="C584" s="290"/>
      <c r="D584" s="382"/>
      <c r="E584" s="472"/>
      <c r="F584" s="24" t="s">
        <v>8</v>
      </c>
      <c r="G584" s="45">
        <v>54</v>
      </c>
      <c r="H584" s="45">
        <v>54</v>
      </c>
      <c r="I584" s="45">
        <v>54</v>
      </c>
      <c r="J584" s="45">
        <v>54</v>
      </c>
      <c r="K584" s="16"/>
      <c r="L584" s="40">
        <f>G584*K584/1000</f>
        <v>0</v>
      </c>
      <c r="M584" s="84">
        <f>I584*K584/1000</f>
        <v>0</v>
      </c>
    </row>
    <row r="585" spans="1:14" thickBot="1">
      <c r="A585" s="251"/>
      <c r="B585" s="252"/>
      <c r="C585" s="252"/>
      <c r="D585" s="252"/>
      <c r="E585" s="252"/>
      <c r="F585" s="252"/>
      <c r="G585" s="252"/>
      <c r="H585" s="252"/>
      <c r="I585" s="252"/>
      <c r="J585" s="252"/>
      <c r="K585" s="255"/>
      <c r="L585" s="49">
        <f>SUM(L580:L584)</f>
        <v>3.4359999999999999</v>
      </c>
      <c r="M585" s="49">
        <f>SUM(M580:M584)</f>
        <v>3.4359999999999999</v>
      </c>
    </row>
    <row r="586" spans="1:14" ht="16.5" customHeight="1" thickBot="1">
      <c r="A586" s="50">
        <v>4</v>
      </c>
      <c r="B586" s="291" t="s">
        <v>0</v>
      </c>
      <c r="C586" s="291"/>
      <c r="D586" s="51">
        <v>30</v>
      </c>
      <c r="E586" s="51">
        <v>30</v>
      </c>
      <c r="F586" s="26" t="s">
        <v>0</v>
      </c>
      <c r="G586" s="52">
        <v>30</v>
      </c>
      <c r="H586" s="52">
        <v>30</v>
      </c>
      <c r="I586" s="52">
        <v>30</v>
      </c>
      <c r="J586" s="52">
        <v>30</v>
      </c>
      <c r="K586" s="16">
        <v>65</v>
      </c>
      <c r="L586" s="53">
        <f>G586*K586/1000</f>
        <v>1.95</v>
      </c>
      <c r="M586" s="54">
        <f>I586*K586/1000</f>
        <v>1.95</v>
      </c>
    </row>
    <row r="587" spans="1:14" thickBot="1">
      <c r="A587" s="277"/>
      <c r="B587" s="278"/>
      <c r="C587" s="278"/>
      <c r="D587" s="278"/>
      <c r="E587" s="278"/>
      <c r="F587" s="278"/>
      <c r="G587" s="278"/>
      <c r="H587" s="278"/>
      <c r="I587" s="278"/>
      <c r="J587" s="278"/>
      <c r="K587" s="253"/>
      <c r="L587" s="55">
        <f>SUM(L586)</f>
        <v>1.95</v>
      </c>
      <c r="M587" s="55">
        <f>SUM(M586)</f>
        <v>1.95</v>
      </c>
    </row>
    <row r="588" spans="1:14" s="38" customFormat="1" ht="15" hidden="1" customHeight="1" thickBot="1">
      <c r="A588" s="50">
        <v>5</v>
      </c>
      <c r="B588" s="421" t="s">
        <v>147</v>
      </c>
      <c r="C588" s="422"/>
      <c r="D588" s="139">
        <v>120</v>
      </c>
      <c r="E588" s="139">
        <v>120</v>
      </c>
      <c r="F588" s="133" t="s">
        <v>39</v>
      </c>
      <c r="G588" s="136">
        <v>120</v>
      </c>
      <c r="H588" s="136">
        <v>120</v>
      </c>
      <c r="I588" s="136"/>
      <c r="J588" s="136"/>
      <c r="K588" s="112">
        <v>90</v>
      </c>
      <c r="L588" s="204">
        <f>G588*K588/1000</f>
        <v>10.8</v>
      </c>
      <c r="M588" s="190">
        <f>K588*I588/1000</f>
        <v>0</v>
      </c>
      <c r="N588" s="3"/>
    </row>
    <row r="589" spans="1:14" ht="15.75" hidden="1" customHeight="1" thickBot="1">
      <c r="A589" s="398"/>
      <c r="B589" s="400"/>
      <c r="C589" s="400"/>
      <c r="D589" s="400"/>
      <c r="E589" s="400"/>
      <c r="F589" s="400"/>
      <c r="G589" s="400"/>
      <c r="H589" s="400"/>
      <c r="I589" s="400"/>
      <c r="J589" s="400"/>
      <c r="K589" s="336"/>
      <c r="L589" s="118">
        <f>SUM(L588)</f>
        <v>10.8</v>
      </c>
      <c r="M589" s="55">
        <f>SUM(M588)</f>
        <v>0</v>
      </c>
    </row>
    <row r="590" spans="1:14" ht="16.5" thickBot="1">
      <c r="A590" s="383"/>
      <c r="B590" s="384"/>
      <c r="C590" s="384"/>
      <c r="D590" s="384"/>
      <c r="E590" s="384"/>
      <c r="F590" s="384"/>
      <c r="G590" s="384"/>
      <c r="H590" s="384"/>
      <c r="I590" s="385"/>
      <c r="J590" s="257" t="s">
        <v>16</v>
      </c>
      <c r="K590" s="258"/>
      <c r="L590" s="58">
        <f>L575+L579+L585+L587+L589</f>
        <v>72.362000000000009</v>
      </c>
      <c r="M590" s="59">
        <f>M575+M579+M585+M587+M589</f>
        <v>67.318499999999986</v>
      </c>
    </row>
    <row r="591" spans="1:14" thickBot="1">
      <c r="A591" s="372" t="s">
        <v>77</v>
      </c>
      <c r="B591" s="373"/>
      <c r="C591" s="373"/>
      <c r="D591" s="373"/>
      <c r="E591" s="373"/>
      <c r="F591" s="373"/>
      <c r="G591" s="373"/>
      <c r="H591" s="373"/>
      <c r="I591" s="373"/>
      <c r="J591" s="373"/>
      <c r="K591" s="373"/>
      <c r="L591" s="373"/>
      <c r="M591" s="374"/>
    </row>
    <row r="592" spans="1:14" ht="25.5" customHeight="1" thickBot="1">
      <c r="A592" s="50">
        <v>1</v>
      </c>
      <c r="B592" s="341" t="s">
        <v>160</v>
      </c>
      <c r="C592" s="342"/>
      <c r="D592" s="114">
        <v>60</v>
      </c>
      <c r="E592" s="115">
        <v>100</v>
      </c>
      <c r="F592" s="30" t="s">
        <v>54</v>
      </c>
      <c r="G592" s="85">
        <v>60</v>
      </c>
      <c r="H592" s="85">
        <v>60</v>
      </c>
      <c r="I592" s="9">
        <v>100</v>
      </c>
      <c r="J592" s="9">
        <v>100</v>
      </c>
      <c r="K592" s="16">
        <v>190</v>
      </c>
      <c r="L592" s="6">
        <f>G592*K592/1000</f>
        <v>11.4</v>
      </c>
      <c r="M592" s="41">
        <f>I592*K592/1000</f>
        <v>19</v>
      </c>
    </row>
    <row r="593" spans="1:13" ht="18" customHeight="1" thickBot="1">
      <c r="A593" s="319"/>
      <c r="B593" s="252"/>
      <c r="C593" s="252"/>
      <c r="D593" s="252"/>
      <c r="E593" s="252"/>
      <c r="F593" s="252"/>
      <c r="G593" s="252"/>
      <c r="H593" s="252"/>
      <c r="I593" s="252"/>
      <c r="J593" s="252"/>
      <c r="K593" s="253"/>
      <c r="L593" s="77">
        <f>SUM(L592:L592)</f>
        <v>11.4</v>
      </c>
      <c r="M593" s="77">
        <f>SUM(M592:M592)</f>
        <v>19</v>
      </c>
    </row>
    <row r="594" spans="1:13" ht="14.25" customHeight="1">
      <c r="A594" s="239">
        <v>2</v>
      </c>
      <c r="B594" s="341" t="s">
        <v>161</v>
      </c>
      <c r="C594" s="342"/>
      <c r="D594" s="343">
        <v>250</v>
      </c>
      <c r="E594" s="343">
        <v>250</v>
      </c>
      <c r="F594" s="25" t="s">
        <v>180</v>
      </c>
      <c r="G594" s="8">
        <v>100</v>
      </c>
      <c r="H594" s="8">
        <v>75</v>
      </c>
      <c r="I594" s="8">
        <v>100</v>
      </c>
      <c r="J594" s="8">
        <v>75</v>
      </c>
      <c r="K594" s="16">
        <v>55</v>
      </c>
      <c r="L594" s="6">
        <f>K594*G594/1000</f>
        <v>5.5</v>
      </c>
      <c r="M594" s="41">
        <f t="shared" ref="M594:M599" si="48">I594*K594/1000</f>
        <v>5.5</v>
      </c>
    </row>
    <row r="595" spans="1:13" ht="31.5" customHeight="1">
      <c r="A595" s="259"/>
      <c r="B595" s="322"/>
      <c r="C595" s="323"/>
      <c r="D595" s="344"/>
      <c r="E595" s="344"/>
      <c r="F595" s="25" t="s">
        <v>43</v>
      </c>
      <c r="G595" s="8">
        <v>10</v>
      </c>
      <c r="H595" s="8">
        <v>10</v>
      </c>
      <c r="I595" s="8">
        <v>10</v>
      </c>
      <c r="J595" s="8">
        <v>10</v>
      </c>
      <c r="K595" s="19">
        <v>65</v>
      </c>
      <c r="L595" s="6">
        <f t="shared" ref="L595:L598" si="49">K595*G595/1000</f>
        <v>0.65</v>
      </c>
      <c r="M595" s="41">
        <f t="shared" si="48"/>
        <v>0.65</v>
      </c>
    </row>
    <row r="596" spans="1:13" ht="21" customHeight="1">
      <c r="A596" s="259"/>
      <c r="B596" s="322"/>
      <c r="C596" s="323"/>
      <c r="D596" s="344"/>
      <c r="E596" s="344"/>
      <c r="F596" s="30" t="s">
        <v>79</v>
      </c>
      <c r="G596" s="8">
        <v>12.5</v>
      </c>
      <c r="H596" s="8">
        <v>10</v>
      </c>
      <c r="I596" s="8">
        <v>12.5</v>
      </c>
      <c r="J596" s="8">
        <v>10</v>
      </c>
      <c r="K596" s="16">
        <v>50</v>
      </c>
      <c r="L596" s="6">
        <f t="shared" si="49"/>
        <v>0.625</v>
      </c>
      <c r="M596" s="41">
        <f t="shared" si="48"/>
        <v>0.625</v>
      </c>
    </row>
    <row r="597" spans="1:13" ht="21.75" customHeight="1">
      <c r="A597" s="259"/>
      <c r="B597" s="322"/>
      <c r="C597" s="323"/>
      <c r="D597" s="344"/>
      <c r="E597" s="344"/>
      <c r="F597" s="30" t="s">
        <v>78</v>
      </c>
      <c r="G597" s="8">
        <v>12</v>
      </c>
      <c r="H597" s="8">
        <v>10</v>
      </c>
      <c r="I597" s="8">
        <v>12</v>
      </c>
      <c r="J597" s="8">
        <v>10</v>
      </c>
      <c r="K597" s="16">
        <v>50</v>
      </c>
      <c r="L597" s="6">
        <f t="shared" si="49"/>
        <v>0.6</v>
      </c>
      <c r="M597" s="41">
        <f t="shared" si="48"/>
        <v>0.6</v>
      </c>
    </row>
    <row r="598" spans="1:13" ht="15">
      <c r="A598" s="259"/>
      <c r="B598" s="322"/>
      <c r="C598" s="323"/>
      <c r="D598" s="344"/>
      <c r="E598" s="344"/>
      <c r="F598" s="30" t="s">
        <v>5</v>
      </c>
      <c r="G598" s="8">
        <v>2.5</v>
      </c>
      <c r="H598" s="8">
        <v>2.5</v>
      </c>
      <c r="I598" s="8">
        <v>2.5</v>
      </c>
      <c r="J598" s="8">
        <v>2.5</v>
      </c>
      <c r="K598" s="16">
        <v>185</v>
      </c>
      <c r="L598" s="6">
        <f t="shared" si="49"/>
        <v>0.46250000000000002</v>
      </c>
      <c r="M598" s="41">
        <f t="shared" si="48"/>
        <v>0.46250000000000002</v>
      </c>
    </row>
    <row r="599" spans="1:13" ht="19.5" customHeight="1">
      <c r="A599" s="259"/>
      <c r="B599" s="322"/>
      <c r="C599" s="323"/>
      <c r="D599" s="344"/>
      <c r="E599" s="344"/>
      <c r="F599" s="25" t="s">
        <v>8</v>
      </c>
      <c r="G599" s="8">
        <v>175</v>
      </c>
      <c r="H599" s="8">
        <v>175</v>
      </c>
      <c r="I599" s="8">
        <v>175</v>
      </c>
      <c r="J599" s="8">
        <v>175</v>
      </c>
      <c r="K599" s="17"/>
      <c r="L599" s="6">
        <f t="shared" ref="L599:L600" si="50">G599*K599/1000</f>
        <v>0</v>
      </c>
      <c r="M599" s="41">
        <f t="shared" si="48"/>
        <v>0</v>
      </c>
    </row>
    <row r="600" spans="1:13" ht="24" customHeight="1" thickBot="1">
      <c r="A600" s="270"/>
      <c r="B600" s="388"/>
      <c r="C600" s="389"/>
      <c r="D600" s="345"/>
      <c r="E600" s="345"/>
      <c r="F600" s="25" t="s">
        <v>47</v>
      </c>
      <c r="G600" s="8">
        <v>1</v>
      </c>
      <c r="H600" s="8">
        <v>1</v>
      </c>
      <c r="I600" s="8">
        <v>1</v>
      </c>
      <c r="J600" s="8">
        <v>1</v>
      </c>
      <c r="K600" s="16">
        <v>25</v>
      </c>
      <c r="L600" s="6">
        <f t="shared" si="50"/>
        <v>2.5000000000000001E-2</v>
      </c>
      <c r="M600" s="75">
        <f>J600*K600/1000</f>
        <v>2.5000000000000001E-2</v>
      </c>
    </row>
    <row r="601" spans="1:13" ht="16.5" thickBot="1">
      <c r="A601" s="327"/>
      <c r="B601" s="518"/>
      <c r="C601" s="518"/>
      <c r="D601" s="518"/>
      <c r="E601" s="518"/>
      <c r="F601" s="518"/>
      <c r="G601" s="518"/>
      <c r="H601" s="518"/>
      <c r="I601" s="518"/>
      <c r="J601" s="518"/>
      <c r="K601" s="519"/>
      <c r="L601" s="77">
        <f>SUM(L594:L600)</f>
        <v>7.8625000000000007</v>
      </c>
      <c r="M601" s="77">
        <f>SUM(M594:M600)</f>
        <v>7.8625000000000007</v>
      </c>
    </row>
    <row r="602" spans="1:13" ht="30" customHeight="1">
      <c r="A602" s="239">
        <v>3</v>
      </c>
      <c r="B602" s="341" t="s">
        <v>174</v>
      </c>
      <c r="C602" s="342"/>
      <c r="D602" s="440" t="s">
        <v>135</v>
      </c>
      <c r="E602" s="440" t="s">
        <v>138</v>
      </c>
      <c r="F602" s="31" t="s">
        <v>84</v>
      </c>
      <c r="G602" s="1">
        <v>172.8</v>
      </c>
      <c r="H602" s="1">
        <v>122.4</v>
      </c>
      <c r="I602" s="156">
        <v>192</v>
      </c>
      <c r="J602" s="2">
        <v>136</v>
      </c>
      <c r="K602" s="229">
        <v>270</v>
      </c>
      <c r="L602" s="6">
        <f t="shared" ref="L602:L608" si="51">G602*K602/1000</f>
        <v>46.655999999999999</v>
      </c>
      <c r="M602" s="74">
        <f t="shared" ref="M602:M608" si="52">I602*K602/1000</f>
        <v>51.84</v>
      </c>
    </row>
    <row r="603" spans="1:13" ht="14.25" customHeight="1">
      <c r="A603" s="240"/>
      <c r="B603" s="358"/>
      <c r="C603" s="359"/>
      <c r="D603" s="324"/>
      <c r="E603" s="324"/>
      <c r="F603" s="24" t="s">
        <v>119</v>
      </c>
      <c r="G603" s="157">
        <v>3.6</v>
      </c>
      <c r="H603" s="157">
        <v>3.6</v>
      </c>
      <c r="I603" s="8">
        <v>4</v>
      </c>
      <c r="J603" s="8">
        <v>4</v>
      </c>
      <c r="K603" s="16">
        <v>185</v>
      </c>
      <c r="L603" s="6">
        <f t="shared" si="51"/>
        <v>0.66600000000000004</v>
      </c>
      <c r="M603" s="46">
        <f t="shared" si="52"/>
        <v>0.74</v>
      </c>
    </row>
    <row r="604" spans="1:13" s="4" customFormat="1" ht="21.75" customHeight="1">
      <c r="A604" s="240"/>
      <c r="B604" s="358"/>
      <c r="C604" s="359"/>
      <c r="D604" s="324"/>
      <c r="E604" s="324"/>
      <c r="F604" s="24" t="s">
        <v>120</v>
      </c>
      <c r="G604" s="157">
        <v>128.4</v>
      </c>
      <c r="H604" s="157">
        <v>96</v>
      </c>
      <c r="I604" s="8">
        <v>154.08000000000001</v>
      </c>
      <c r="J604" s="8">
        <v>115.2</v>
      </c>
      <c r="K604" s="16">
        <v>55</v>
      </c>
      <c r="L604" s="6">
        <f t="shared" si="51"/>
        <v>7.0620000000000003</v>
      </c>
      <c r="M604" s="75">
        <f t="shared" si="52"/>
        <v>8.474400000000001</v>
      </c>
    </row>
    <row r="605" spans="1:13" ht="15.75" customHeight="1">
      <c r="A605" s="240"/>
      <c r="B605" s="358"/>
      <c r="C605" s="359"/>
      <c r="D605" s="324"/>
      <c r="E605" s="324"/>
      <c r="F605" s="25" t="s">
        <v>121</v>
      </c>
      <c r="G605" s="73">
        <v>25.2</v>
      </c>
      <c r="H605" s="73">
        <v>20.399999999999999</v>
      </c>
      <c r="I605" s="8">
        <v>30.24</v>
      </c>
      <c r="J605" s="8">
        <v>24.48</v>
      </c>
      <c r="K605" s="16">
        <v>50</v>
      </c>
      <c r="L605" s="6">
        <f t="shared" si="51"/>
        <v>1.26</v>
      </c>
      <c r="M605" s="44">
        <f t="shared" si="52"/>
        <v>1.512</v>
      </c>
    </row>
    <row r="606" spans="1:13" ht="22.5" customHeight="1">
      <c r="A606" s="240"/>
      <c r="B606" s="358"/>
      <c r="C606" s="359"/>
      <c r="D606" s="324"/>
      <c r="E606" s="324"/>
      <c r="F606" s="25" t="s">
        <v>122</v>
      </c>
      <c r="G606" s="157">
        <v>2.88</v>
      </c>
      <c r="H606" s="157">
        <v>2.88</v>
      </c>
      <c r="I606" s="8">
        <v>3</v>
      </c>
      <c r="J606" s="8">
        <v>3</v>
      </c>
      <c r="K606" s="20">
        <v>180</v>
      </c>
      <c r="L606" s="6">
        <f t="shared" si="51"/>
        <v>0.51839999999999997</v>
      </c>
      <c r="M606" s="44">
        <f t="shared" si="52"/>
        <v>0.54</v>
      </c>
    </row>
    <row r="607" spans="1:13" ht="15">
      <c r="A607" s="240"/>
      <c r="B607" s="287"/>
      <c r="C607" s="288"/>
      <c r="D607" s="324"/>
      <c r="E607" s="324"/>
      <c r="F607" s="24" t="s">
        <v>123</v>
      </c>
      <c r="G607" s="157">
        <v>14.4</v>
      </c>
      <c r="H607" s="157">
        <v>12</v>
      </c>
      <c r="I607" s="8">
        <v>17.28</v>
      </c>
      <c r="J607" s="8">
        <v>14.4</v>
      </c>
      <c r="K607" s="16">
        <v>50</v>
      </c>
      <c r="L607" s="6">
        <f t="shared" si="51"/>
        <v>0.72</v>
      </c>
      <c r="M607" s="75">
        <f t="shared" si="52"/>
        <v>0.86399999999999999</v>
      </c>
    </row>
    <row r="608" spans="1:13" ht="15">
      <c r="A608" s="240"/>
      <c r="B608" s="287"/>
      <c r="C608" s="288"/>
      <c r="D608" s="324"/>
      <c r="E608" s="324"/>
      <c r="F608" s="25" t="s">
        <v>119</v>
      </c>
      <c r="G608" s="73">
        <v>4.8</v>
      </c>
      <c r="H608" s="73">
        <v>4.8</v>
      </c>
      <c r="I608" s="8">
        <v>5.76</v>
      </c>
      <c r="J608" s="8">
        <v>5.76</v>
      </c>
      <c r="K608" s="16">
        <v>185</v>
      </c>
      <c r="L608" s="6">
        <f t="shared" si="51"/>
        <v>0.88800000000000001</v>
      </c>
      <c r="M608" s="76">
        <f t="shared" si="52"/>
        <v>1.0655999999999999</v>
      </c>
    </row>
    <row r="609" spans="1:14" ht="15">
      <c r="A609" s="240"/>
      <c r="B609" s="287"/>
      <c r="C609" s="288"/>
      <c r="D609" s="324"/>
      <c r="E609" s="324"/>
      <c r="F609" s="24" t="s">
        <v>51</v>
      </c>
      <c r="G609" s="73">
        <v>1.2</v>
      </c>
      <c r="H609" s="73">
        <v>1.2</v>
      </c>
      <c r="I609" s="8">
        <v>1.44</v>
      </c>
      <c r="J609" s="8">
        <v>1.44</v>
      </c>
      <c r="K609" s="16">
        <v>80</v>
      </c>
      <c r="L609" s="6">
        <f t="shared" ref="L609:L610" si="53">G609*K609/1000</f>
        <v>9.6000000000000002E-2</v>
      </c>
      <c r="M609" s="75">
        <f t="shared" ref="M609" si="54">I609*K609/1000</f>
        <v>0.11519999999999998</v>
      </c>
    </row>
    <row r="610" spans="1:14" ht="26.25" customHeight="1" thickBot="1">
      <c r="A610" s="241"/>
      <c r="B610" s="289"/>
      <c r="C610" s="290"/>
      <c r="D610" s="441"/>
      <c r="E610" s="441"/>
      <c r="F610" s="25" t="s">
        <v>47</v>
      </c>
      <c r="G610" s="8">
        <v>1</v>
      </c>
      <c r="H610" s="8">
        <v>1</v>
      </c>
      <c r="I610" s="8">
        <v>1</v>
      </c>
      <c r="J610" s="8">
        <v>1</v>
      </c>
      <c r="K610" s="16">
        <v>25</v>
      </c>
      <c r="L610" s="6">
        <f t="shared" si="53"/>
        <v>2.5000000000000001E-2</v>
      </c>
      <c r="M610" s="219">
        <f>J610*K610/1000</f>
        <v>2.5000000000000001E-2</v>
      </c>
      <c r="N610" s="220"/>
    </row>
    <row r="611" spans="1:14" ht="26.25" customHeight="1" thickBot="1">
      <c r="A611" s="327"/>
      <c r="B611" s="256"/>
      <c r="C611" s="256"/>
      <c r="D611" s="256"/>
      <c r="E611" s="256"/>
      <c r="F611" s="256"/>
      <c r="G611" s="256"/>
      <c r="H611" s="256"/>
      <c r="I611" s="256"/>
      <c r="J611" s="256"/>
      <c r="K611" s="519"/>
      <c r="L611" s="77">
        <f>SUM(L602:L610)</f>
        <v>57.891399999999983</v>
      </c>
      <c r="M611" s="77">
        <f>SUM(M602:M610)</f>
        <v>65.176200000000009</v>
      </c>
    </row>
    <row r="612" spans="1:14" ht="26.25" customHeight="1" thickBot="1">
      <c r="A612" s="151">
        <v>4</v>
      </c>
      <c r="B612" s="291" t="s">
        <v>133</v>
      </c>
      <c r="C612" s="291"/>
      <c r="D612" s="155">
        <v>20</v>
      </c>
      <c r="E612" s="155">
        <v>20</v>
      </c>
      <c r="F612" s="26" t="s">
        <v>0</v>
      </c>
      <c r="G612" s="78">
        <v>20</v>
      </c>
      <c r="H612" s="78">
        <v>20</v>
      </c>
      <c r="I612" s="78">
        <v>20</v>
      </c>
      <c r="J612" s="78">
        <v>20</v>
      </c>
      <c r="K612" s="16">
        <v>65</v>
      </c>
      <c r="L612" s="14">
        <f>G612*K612/1000</f>
        <v>1.3</v>
      </c>
      <c r="M612" s="57">
        <f>I612*K612/1000</f>
        <v>1.3</v>
      </c>
    </row>
    <row r="613" spans="1:14" ht="26.25" customHeight="1" thickBot="1">
      <c r="A613" s="337"/>
      <c r="B613" s="338"/>
      <c r="C613" s="338"/>
      <c r="D613" s="338"/>
      <c r="E613" s="338"/>
      <c r="F613" s="338"/>
      <c r="G613" s="338"/>
      <c r="H613" s="338"/>
      <c r="I613" s="338"/>
      <c r="J613" s="252"/>
      <c r="K613" s="317"/>
      <c r="L613" s="13">
        <f>SUM(L612)</f>
        <v>1.3</v>
      </c>
      <c r="M613" s="13">
        <f>SUM(M612)</f>
        <v>1.3</v>
      </c>
    </row>
    <row r="614" spans="1:14" ht="16.5" customHeight="1" thickBot="1">
      <c r="A614" s="151">
        <v>5</v>
      </c>
      <c r="B614" s="291" t="s">
        <v>134</v>
      </c>
      <c r="C614" s="291"/>
      <c r="D614" s="155">
        <v>30</v>
      </c>
      <c r="E614" s="155">
        <v>30</v>
      </c>
      <c r="F614" s="27" t="s">
        <v>86</v>
      </c>
      <c r="G614" s="78">
        <v>30</v>
      </c>
      <c r="H614" s="78">
        <v>30</v>
      </c>
      <c r="I614" s="78">
        <v>30</v>
      </c>
      <c r="J614" s="78">
        <v>30</v>
      </c>
      <c r="K614" s="16">
        <v>65</v>
      </c>
      <c r="L614" s="14">
        <f>G614*K614/1000</f>
        <v>1.95</v>
      </c>
      <c r="M614" s="57">
        <f>I614*K614/1000</f>
        <v>1.95</v>
      </c>
    </row>
    <row r="615" spans="1:14" ht="15.75" customHeight="1" thickBot="1">
      <c r="A615" s="337"/>
      <c r="B615" s="338"/>
      <c r="C615" s="338"/>
      <c r="D615" s="338"/>
      <c r="E615" s="338"/>
      <c r="F615" s="338"/>
      <c r="G615" s="338"/>
      <c r="H615" s="338"/>
      <c r="I615" s="338"/>
      <c r="J615" s="252"/>
      <c r="K615" s="317"/>
      <c r="L615" s="13">
        <f>SUM(L614)</f>
        <v>1.95</v>
      </c>
      <c r="M615" s="13">
        <f>SUM(M614)</f>
        <v>1.95</v>
      </c>
    </row>
    <row r="616" spans="1:14" ht="16.5" customHeight="1">
      <c r="A616" s="239">
        <v>6</v>
      </c>
      <c r="B616" s="341" t="s">
        <v>175</v>
      </c>
      <c r="C616" s="342"/>
      <c r="D616" s="375">
        <v>200</v>
      </c>
      <c r="E616" s="375">
        <v>200</v>
      </c>
      <c r="F616" s="25" t="s">
        <v>68</v>
      </c>
      <c r="G616" s="8">
        <v>20</v>
      </c>
      <c r="H616" s="8">
        <v>20</v>
      </c>
      <c r="I616" s="8">
        <v>20</v>
      </c>
      <c r="J616" s="8">
        <v>20</v>
      </c>
      <c r="K616" s="16">
        <v>300</v>
      </c>
      <c r="L616" s="6">
        <f>G616*K616/1000</f>
        <v>6</v>
      </c>
      <c r="M616" s="84">
        <f>I616*K616/1000</f>
        <v>6</v>
      </c>
    </row>
    <row r="617" spans="1:14" ht="24.75" customHeight="1">
      <c r="A617" s="240"/>
      <c r="B617" s="322"/>
      <c r="C617" s="323"/>
      <c r="D617" s="381"/>
      <c r="E617" s="381"/>
      <c r="F617" s="25" t="s">
        <v>20</v>
      </c>
      <c r="G617" s="8">
        <v>20</v>
      </c>
      <c r="H617" s="8">
        <v>20</v>
      </c>
      <c r="I617" s="8">
        <v>20</v>
      </c>
      <c r="J617" s="8">
        <v>20</v>
      </c>
      <c r="K617" s="16">
        <v>100</v>
      </c>
      <c r="L617" s="6">
        <f>G617*K617/1000</f>
        <v>2</v>
      </c>
      <c r="M617" s="84">
        <f>I617*K617/1000</f>
        <v>2</v>
      </c>
    </row>
    <row r="618" spans="1:14" ht="15.75" customHeight="1" thickBot="1">
      <c r="A618" s="449"/>
      <c r="B618" s="447"/>
      <c r="C618" s="448"/>
      <c r="D618" s="446"/>
      <c r="E618" s="446"/>
      <c r="F618" s="36" t="s">
        <v>8</v>
      </c>
      <c r="G618" s="122">
        <v>200</v>
      </c>
      <c r="H618" s="122">
        <v>200</v>
      </c>
      <c r="I618" s="122">
        <v>200</v>
      </c>
      <c r="J618" s="122">
        <v>200</v>
      </c>
      <c r="K618" s="17"/>
      <c r="L618" s="6">
        <f>G618*K618/1000</f>
        <v>0</v>
      </c>
      <c r="M618" s="84">
        <f>I618*K618/1000</f>
        <v>0</v>
      </c>
    </row>
    <row r="619" spans="1:14" ht="18" customHeight="1" thickBot="1">
      <c r="A619" s="525"/>
      <c r="B619" s="526"/>
      <c r="C619" s="526"/>
      <c r="D619" s="526"/>
      <c r="E619" s="526"/>
      <c r="F619" s="526"/>
      <c r="G619" s="526"/>
      <c r="H619" s="526"/>
      <c r="I619" s="526"/>
      <c r="J619" s="526"/>
      <c r="K619" s="527"/>
      <c r="L619" s="12">
        <f>SUM(L616:L618)</f>
        <v>8</v>
      </c>
      <c r="M619" s="123">
        <f>SUM(M616:M618)</f>
        <v>8</v>
      </c>
    </row>
    <row r="620" spans="1:14" ht="18" customHeight="1" thickBot="1">
      <c r="A620" s="383"/>
      <c r="B620" s="384"/>
      <c r="C620" s="384"/>
      <c r="D620" s="384"/>
      <c r="E620" s="384"/>
      <c r="F620" s="384"/>
      <c r="G620" s="384"/>
      <c r="H620" s="384"/>
      <c r="I620" s="385"/>
      <c r="J620" s="257" t="s">
        <v>16</v>
      </c>
      <c r="K620" s="258"/>
      <c r="L620" s="58">
        <f>L593+L601+L611+L613+L615+L619</f>
        <v>88.403899999999993</v>
      </c>
      <c r="M620" s="59">
        <f>M593+M601+M611+M613+M615+M619</f>
        <v>103.28870000000001</v>
      </c>
    </row>
    <row r="621" spans="1:14" ht="21.75" customHeight="1" thickBot="1">
      <c r="A621" s="248"/>
      <c r="B621" s="249"/>
      <c r="C621" s="249"/>
      <c r="D621" s="249"/>
      <c r="E621" s="249"/>
      <c r="F621" s="249"/>
      <c r="G621" s="249"/>
      <c r="H621" s="249"/>
      <c r="I621" s="250"/>
      <c r="J621" s="325" t="s">
        <v>126</v>
      </c>
      <c r="K621" s="326"/>
      <c r="L621" s="83">
        <f>L590+L620</f>
        <v>160.76589999999999</v>
      </c>
      <c r="M621" s="106">
        <f>M590+M620</f>
        <v>170.60719999999998</v>
      </c>
    </row>
    <row r="622" spans="1:14" ht="23.25" customHeight="1" thickBot="1">
      <c r="A622" s="516" t="s">
        <v>124</v>
      </c>
      <c r="B622" s="517"/>
      <c r="C622" s="517"/>
      <c r="D622" s="517"/>
      <c r="E622" s="517"/>
      <c r="F622" s="517"/>
      <c r="G622" s="517"/>
      <c r="H622" s="517"/>
      <c r="I622" s="517"/>
      <c r="J622" s="517"/>
      <c r="K622" s="22"/>
      <c r="L622" s="129" t="e">
        <f>(L26+L78+L157+L224+L279+L350+L402+L464+L528+L590+#REF!+#REF!)/12</f>
        <v>#REF!</v>
      </c>
      <c r="M622" s="124">
        <f>(M26+M78+M157+M224+M279+M350+M402+M464+M528+M590)/10</f>
        <v>89.459519999999983</v>
      </c>
    </row>
    <row r="623" spans="1:14" thickBot="1">
      <c r="A623" s="516" t="s">
        <v>125</v>
      </c>
      <c r="B623" s="517"/>
      <c r="C623" s="517"/>
      <c r="D623" s="517"/>
      <c r="E623" s="517"/>
      <c r="F623" s="517"/>
      <c r="G623" s="517"/>
      <c r="H623" s="517"/>
      <c r="I623" s="517"/>
      <c r="J623" s="517"/>
      <c r="K623" s="22"/>
      <c r="L623" s="129">
        <f>(L58+L131+L198+L258+L322+L381+L442+L508+L565+L620)/10</f>
        <v>92.081300000000013</v>
      </c>
      <c r="M623" s="124">
        <f>(M58+M131+M198+M258+M322+M381+M442+M508+M565+M620)/10</f>
        <v>106.42993000000001</v>
      </c>
    </row>
    <row r="624" spans="1:14" ht="20.25" customHeight="1" thickBot="1">
      <c r="A624" s="516" t="s">
        <v>103</v>
      </c>
      <c r="B624" s="517"/>
      <c r="C624" s="517"/>
      <c r="D624" s="517"/>
      <c r="E624" s="517"/>
      <c r="F624" s="517"/>
      <c r="G624" s="517"/>
      <c r="H624" s="517"/>
      <c r="I624" s="517"/>
      <c r="J624" s="517"/>
      <c r="K624" s="22"/>
      <c r="L624" s="129">
        <f>(L26+L58+L78+L131+L157+L198+L224+L258+L279+L322+L350+L381+L402+L442+L464+L508+L528+L565+L590+L620)/20</f>
        <v>87.125627499999993</v>
      </c>
      <c r="M624" s="124">
        <f>(M26+M58+M78+M131+M157+M198+M224+M258+M279+M322+M350+M381+M402+M442+M464+M508+M528+M565+M590+M620)/20</f>
        <v>97.944725000000034</v>
      </c>
    </row>
    <row r="625" spans="1:13">
      <c r="K625" s="235"/>
    </row>
    <row r="626" spans="1:13" ht="19.5" customHeight="1"/>
    <row r="628" spans="1:13" ht="15.75" customHeight="1"/>
    <row r="633" spans="1:13" s="4" customFormat="1" ht="21.75" customHeight="1">
      <c r="A633" s="125"/>
      <c r="B633" s="126"/>
      <c r="C633" s="126"/>
      <c r="D633" s="126"/>
      <c r="E633" s="126"/>
      <c r="F633" s="37"/>
      <c r="G633" s="127"/>
      <c r="H633" s="127"/>
      <c r="I633" s="127"/>
      <c r="J633" s="127"/>
      <c r="K633" s="23"/>
      <c r="L633" s="128"/>
      <c r="M633" s="128"/>
    </row>
    <row r="634" spans="1:13" s="4" customFormat="1" ht="21.75" customHeight="1">
      <c r="A634" s="125"/>
      <c r="B634" s="126"/>
      <c r="C634" s="126"/>
      <c r="D634" s="126"/>
      <c r="E634" s="126"/>
      <c r="F634" s="37"/>
      <c r="G634" s="127"/>
      <c r="H634" s="127"/>
      <c r="I634" s="127"/>
      <c r="J634" s="127"/>
      <c r="K634" s="23"/>
      <c r="L634" s="128"/>
      <c r="M634" s="128"/>
    </row>
    <row r="635" spans="1:13" s="4" customFormat="1" ht="10.5" customHeight="1">
      <c r="A635" s="125"/>
      <c r="B635" s="126"/>
      <c r="C635" s="126"/>
      <c r="D635" s="126"/>
      <c r="E635" s="126"/>
      <c r="F635" s="37"/>
      <c r="G635" s="127"/>
      <c r="H635" s="127"/>
      <c r="I635" s="127"/>
      <c r="J635" s="127"/>
      <c r="K635" s="23"/>
      <c r="L635" s="128"/>
      <c r="M635" s="128"/>
    </row>
    <row r="636" spans="1:13" ht="15.75" customHeight="1"/>
    <row r="637" spans="1:13" ht="15.75" customHeight="1"/>
    <row r="638" spans="1:13" ht="15.75" customHeight="1"/>
  </sheetData>
  <mergeCells count="564">
    <mergeCell ref="B150:C151"/>
    <mergeCell ref="B147:C149"/>
    <mergeCell ref="D150:D151"/>
    <mergeCell ref="F155:G155"/>
    <mergeCell ref="A376:K376"/>
    <mergeCell ref="B166:C172"/>
    <mergeCell ref="A157:I157"/>
    <mergeCell ref="B196:C196"/>
    <mergeCell ref="A174:A184"/>
    <mergeCell ref="B174:C184"/>
    <mergeCell ref="D174:D184"/>
    <mergeCell ref="E174:E184"/>
    <mergeCell ref="A185:K185"/>
    <mergeCell ref="A186:A188"/>
    <mergeCell ref="B186:C188"/>
    <mergeCell ref="D186:D188"/>
    <mergeCell ref="E186:E188"/>
    <mergeCell ref="A189:K189"/>
    <mergeCell ref="A158:M158"/>
    <mergeCell ref="B159:C164"/>
    <mergeCell ref="D159:D164"/>
    <mergeCell ref="E159:E164"/>
    <mergeCell ref="A259:I259"/>
    <mergeCell ref="D371:D373"/>
    <mergeCell ref="J26:K26"/>
    <mergeCell ref="B87:C97"/>
    <mergeCell ref="A87:A97"/>
    <mergeCell ref="B30:C36"/>
    <mergeCell ref="A30:A36"/>
    <mergeCell ref="B38:C43"/>
    <mergeCell ref="A38:A43"/>
    <mergeCell ref="A45:A47"/>
    <mergeCell ref="B53:C56"/>
    <mergeCell ref="A53:A56"/>
    <mergeCell ref="B61:C67"/>
    <mergeCell ref="A61:A67"/>
    <mergeCell ref="B51:C51"/>
    <mergeCell ref="D53:D56"/>
    <mergeCell ref="E53:E56"/>
    <mergeCell ref="A58:I58"/>
    <mergeCell ref="B45:C47"/>
    <mergeCell ref="D45:D47"/>
    <mergeCell ref="E45:E47"/>
    <mergeCell ref="D38:D43"/>
    <mergeCell ref="E38:E43"/>
    <mergeCell ref="D87:D97"/>
    <mergeCell ref="B6:C11"/>
    <mergeCell ref="E150:E151"/>
    <mergeCell ref="A154:K154"/>
    <mergeCell ref="A156:K156"/>
    <mergeCell ref="B153:C153"/>
    <mergeCell ref="A152:K152"/>
    <mergeCell ref="B155:C155"/>
    <mergeCell ref="D61:D67"/>
    <mergeCell ref="E61:E67"/>
    <mergeCell ref="A48:J48"/>
    <mergeCell ref="A23:K23"/>
    <mergeCell ref="A29:K29"/>
    <mergeCell ref="A37:K37"/>
    <mergeCell ref="A44:K44"/>
    <mergeCell ref="B22:C22"/>
    <mergeCell ref="D6:D11"/>
    <mergeCell ref="E6:E11"/>
    <mergeCell ref="D13:D16"/>
    <mergeCell ref="E13:E16"/>
    <mergeCell ref="A12:K12"/>
    <mergeCell ref="A17:K17"/>
    <mergeCell ref="A19:K19"/>
    <mergeCell ref="D147:D149"/>
    <mergeCell ref="A147:A151"/>
    <mergeCell ref="K1:M1"/>
    <mergeCell ref="K2:K3"/>
    <mergeCell ref="L2:L3"/>
    <mergeCell ref="M2:M3"/>
    <mergeCell ref="A4:M4"/>
    <mergeCell ref="A5:M5"/>
    <mergeCell ref="A60:M60"/>
    <mergeCell ref="A27:M27"/>
    <mergeCell ref="B28:C28"/>
    <mergeCell ref="B18:C18"/>
    <mergeCell ref="A26:I26"/>
    <mergeCell ref="D30:D36"/>
    <mergeCell ref="E30:E36"/>
    <mergeCell ref="J59:K59"/>
    <mergeCell ref="A1:A3"/>
    <mergeCell ref="B1:C3"/>
    <mergeCell ref="D1:D3"/>
    <mergeCell ref="E1:E3"/>
    <mergeCell ref="F1:F3"/>
    <mergeCell ref="G1:H2"/>
    <mergeCell ref="I1:J2"/>
    <mergeCell ref="A21:K21"/>
    <mergeCell ref="B20:C20"/>
    <mergeCell ref="B13:C16"/>
    <mergeCell ref="B253:C256"/>
    <mergeCell ref="E237:E243"/>
    <mergeCell ref="E253:E256"/>
    <mergeCell ref="E245:E247"/>
    <mergeCell ref="A6:A11"/>
    <mergeCell ref="A13:A16"/>
    <mergeCell ref="A191:K191"/>
    <mergeCell ref="B554:C554"/>
    <mergeCell ref="D544:D550"/>
    <mergeCell ref="E544:E550"/>
    <mergeCell ref="D532:D542"/>
    <mergeCell ref="E532:E542"/>
    <mergeCell ref="A510:M510"/>
    <mergeCell ref="B460:C460"/>
    <mergeCell ref="B499:C499"/>
    <mergeCell ref="A464:I464"/>
    <mergeCell ref="B462:C462"/>
    <mergeCell ref="D466:D471"/>
    <mergeCell ref="E466:E471"/>
    <mergeCell ref="B497:C497"/>
    <mergeCell ref="A490:K490"/>
    <mergeCell ref="A466:A471"/>
    <mergeCell ref="B466:C471"/>
    <mergeCell ref="A257:K257"/>
    <mergeCell ref="A245:A247"/>
    <mergeCell ref="B211:C211"/>
    <mergeCell ref="B218:C218"/>
    <mergeCell ref="D228:D235"/>
    <mergeCell ref="A224:I224"/>
    <mergeCell ref="B222:C222"/>
    <mergeCell ref="E228:E235"/>
    <mergeCell ref="A225:M225"/>
    <mergeCell ref="B226:C226"/>
    <mergeCell ref="D213:D216"/>
    <mergeCell ref="A219:K219"/>
    <mergeCell ref="A278:K278"/>
    <mergeCell ref="D269:D271"/>
    <mergeCell ref="E269:E271"/>
    <mergeCell ref="B272:C273"/>
    <mergeCell ref="B277:C277"/>
    <mergeCell ref="A279:I279"/>
    <mergeCell ref="B281:C281"/>
    <mergeCell ref="D283:D289"/>
    <mergeCell ref="D272:D273"/>
    <mergeCell ref="E272:E273"/>
    <mergeCell ref="B344:C344"/>
    <mergeCell ref="A345:K345"/>
    <mergeCell ref="E313:E320"/>
    <mergeCell ref="A322:I322"/>
    <mergeCell ref="D299:D302"/>
    <mergeCell ref="E299:E302"/>
    <mergeCell ref="A291:A298"/>
    <mergeCell ref="B291:C298"/>
    <mergeCell ref="A299:A302"/>
    <mergeCell ref="B299:C302"/>
    <mergeCell ref="E304:E307"/>
    <mergeCell ref="B304:C307"/>
    <mergeCell ref="A304:A307"/>
    <mergeCell ref="B334:C336"/>
    <mergeCell ref="D334:D336"/>
    <mergeCell ref="E334:E336"/>
    <mergeCell ref="J323:K323"/>
    <mergeCell ref="D304:D307"/>
    <mergeCell ref="A303:K303"/>
    <mergeCell ref="A308:K308"/>
    <mergeCell ref="A310:K310"/>
    <mergeCell ref="B311:C311"/>
    <mergeCell ref="D313:D320"/>
    <mergeCell ref="D337:D338"/>
    <mergeCell ref="A444:M444"/>
    <mergeCell ref="J443:K443"/>
    <mergeCell ref="E420:E425"/>
    <mergeCell ref="B433:C433"/>
    <mergeCell ref="A420:A425"/>
    <mergeCell ref="B420:C425"/>
    <mergeCell ref="A427:A429"/>
    <mergeCell ref="A435:A438"/>
    <mergeCell ref="B435:C438"/>
    <mergeCell ref="A441:K441"/>
    <mergeCell ref="B440:C440"/>
    <mergeCell ref="B427:C429"/>
    <mergeCell ref="B431:C431"/>
    <mergeCell ref="D427:D429"/>
    <mergeCell ref="E427:E429"/>
    <mergeCell ref="A442:I442"/>
    <mergeCell ref="E435:E438"/>
    <mergeCell ref="D435:D438"/>
    <mergeCell ref="D420:D425"/>
    <mergeCell ref="A443:I443"/>
    <mergeCell ref="A576:A578"/>
    <mergeCell ref="B576:C578"/>
    <mergeCell ref="D576:D578"/>
    <mergeCell ref="E576:E578"/>
    <mergeCell ref="A579:K579"/>
    <mergeCell ref="A593:K593"/>
    <mergeCell ref="A613:K613"/>
    <mergeCell ref="A615:K615"/>
    <mergeCell ref="A619:K619"/>
    <mergeCell ref="B583:C584"/>
    <mergeCell ref="D583:D584"/>
    <mergeCell ref="E583:E584"/>
    <mergeCell ref="A591:M591"/>
    <mergeCell ref="B592:C592"/>
    <mergeCell ref="J590:K590"/>
    <mergeCell ref="A590:I590"/>
    <mergeCell ref="B586:C586"/>
    <mergeCell ref="B588:C588"/>
    <mergeCell ref="A585:K585"/>
    <mergeCell ref="A587:K587"/>
    <mergeCell ref="A589:K589"/>
    <mergeCell ref="A580:A584"/>
    <mergeCell ref="B580:C582"/>
    <mergeCell ref="D580:D582"/>
    <mergeCell ref="A166:A172"/>
    <mergeCell ref="A624:J624"/>
    <mergeCell ref="D602:D610"/>
    <mergeCell ref="E602:E610"/>
    <mergeCell ref="D594:D600"/>
    <mergeCell ref="E594:E600"/>
    <mergeCell ref="A622:J622"/>
    <mergeCell ref="A623:J623"/>
    <mergeCell ref="J621:K621"/>
    <mergeCell ref="B612:C612"/>
    <mergeCell ref="B614:C614"/>
    <mergeCell ref="J620:K620"/>
    <mergeCell ref="A601:K601"/>
    <mergeCell ref="A611:K611"/>
    <mergeCell ref="A621:I621"/>
    <mergeCell ref="A594:A600"/>
    <mergeCell ref="B594:C600"/>
    <mergeCell ref="A266:K266"/>
    <mergeCell ref="A276:K276"/>
    <mergeCell ref="A173:J173"/>
    <mergeCell ref="D166:D172"/>
    <mergeCell ref="E166:E172"/>
    <mergeCell ref="B190:C190"/>
    <mergeCell ref="B192:C192"/>
    <mergeCell ref="J132:K132"/>
    <mergeCell ref="E147:E149"/>
    <mergeCell ref="J131:K131"/>
    <mergeCell ref="E87:E97"/>
    <mergeCell ref="A133:M133"/>
    <mergeCell ref="A131:I131"/>
    <mergeCell ref="A128:K128"/>
    <mergeCell ref="A132:I132"/>
    <mergeCell ref="D121:D127"/>
    <mergeCell ref="E121:E127"/>
    <mergeCell ref="B121:C127"/>
    <mergeCell ref="A121:A127"/>
    <mergeCell ref="B129:C129"/>
    <mergeCell ref="A130:K130"/>
    <mergeCell ref="A116:K116"/>
    <mergeCell ref="A99:A109"/>
    <mergeCell ref="B99:C109"/>
    <mergeCell ref="D99:D109"/>
    <mergeCell ref="E99:E109"/>
    <mergeCell ref="A110:K110"/>
    <mergeCell ref="A111:A115"/>
    <mergeCell ref="B111:C115"/>
    <mergeCell ref="D111:D115"/>
    <mergeCell ref="E111:E115"/>
    <mergeCell ref="A193:K193"/>
    <mergeCell ref="A195:K195"/>
    <mergeCell ref="A312:K312"/>
    <mergeCell ref="A321:K321"/>
    <mergeCell ref="A323:I323"/>
    <mergeCell ref="A244:K244"/>
    <mergeCell ref="A248:K248"/>
    <mergeCell ref="A250:K250"/>
    <mergeCell ref="A252:K252"/>
    <mergeCell ref="D253:D256"/>
    <mergeCell ref="J279:K279"/>
    <mergeCell ref="J322:K322"/>
    <mergeCell ref="B309:C309"/>
    <mergeCell ref="E261:E265"/>
    <mergeCell ref="A280:M280"/>
    <mergeCell ref="B275:C275"/>
    <mergeCell ref="A283:A289"/>
    <mergeCell ref="B283:C289"/>
    <mergeCell ref="E283:E289"/>
    <mergeCell ref="D291:D298"/>
    <mergeCell ref="E291:E298"/>
    <mergeCell ref="A282:K282"/>
    <mergeCell ref="A290:K290"/>
    <mergeCell ref="D261:D265"/>
    <mergeCell ref="A268:K268"/>
    <mergeCell ref="B267:C267"/>
    <mergeCell ref="J259:K259"/>
    <mergeCell ref="A258:I258"/>
    <mergeCell ref="B49:C49"/>
    <mergeCell ref="B526:C526"/>
    <mergeCell ref="B69:C70"/>
    <mergeCell ref="D69:D70"/>
    <mergeCell ref="E69:E70"/>
    <mergeCell ref="B74:C74"/>
    <mergeCell ref="A78:I78"/>
    <mergeCell ref="A351:M351"/>
    <mergeCell ref="B352:C352"/>
    <mergeCell ref="E516:E517"/>
    <mergeCell ref="B524:C524"/>
    <mergeCell ref="A324:M324"/>
    <mergeCell ref="A325:M325"/>
    <mergeCell ref="B326:C332"/>
    <mergeCell ref="A236:K236"/>
    <mergeCell ref="B194:C194"/>
    <mergeCell ref="A198:I198"/>
    <mergeCell ref="A197:K197"/>
    <mergeCell ref="J157:K157"/>
    <mergeCell ref="J198:K198"/>
    <mergeCell ref="A260:M260"/>
    <mergeCell ref="B261:C265"/>
    <mergeCell ref="A200:M200"/>
    <mergeCell ref="J199:K199"/>
    <mergeCell ref="A223:K223"/>
    <mergeCell ref="A227:K227"/>
    <mergeCell ref="E213:E216"/>
    <mergeCell ref="D201:D209"/>
    <mergeCell ref="E201:E209"/>
    <mergeCell ref="J224:K224"/>
    <mergeCell ref="J258:K258"/>
    <mergeCell ref="A201:A209"/>
    <mergeCell ref="B213:C216"/>
    <mergeCell ref="A213:A216"/>
    <mergeCell ref="D245:D247"/>
    <mergeCell ref="D237:D243"/>
    <mergeCell ref="B237:C243"/>
    <mergeCell ref="B245:C247"/>
    <mergeCell ref="B249:C249"/>
    <mergeCell ref="B251:C251"/>
    <mergeCell ref="B228:C235"/>
    <mergeCell ref="A228:A235"/>
    <mergeCell ref="A237:A243"/>
    <mergeCell ref="A253:A256"/>
    <mergeCell ref="B404:C409"/>
    <mergeCell ref="B411:C418"/>
    <mergeCell ref="A411:A418"/>
    <mergeCell ref="E404:E409"/>
    <mergeCell ref="D393:D396"/>
    <mergeCell ref="E393:E396"/>
    <mergeCell ref="A402:I402"/>
    <mergeCell ref="D411:D418"/>
    <mergeCell ref="E411:E418"/>
    <mergeCell ref="B400:C400"/>
    <mergeCell ref="A403:M403"/>
    <mergeCell ref="A378:K378"/>
    <mergeCell ref="A380:K380"/>
    <mergeCell ref="A430:K430"/>
    <mergeCell ref="A432:K432"/>
    <mergeCell ref="A434:K434"/>
    <mergeCell ref="A439:K439"/>
    <mergeCell ref="A565:I565"/>
    <mergeCell ref="A382:I382"/>
    <mergeCell ref="A392:K392"/>
    <mergeCell ref="A397:K397"/>
    <mergeCell ref="A399:K399"/>
    <mergeCell ref="A401:K401"/>
    <mergeCell ref="A410:K410"/>
    <mergeCell ref="A419:K419"/>
    <mergeCell ref="A426:K426"/>
    <mergeCell ref="D384:D390"/>
    <mergeCell ref="E384:E390"/>
    <mergeCell ref="B398:C398"/>
    <mergeCell ref="A383:M383"/>
    <mergeCell ref="B391:C391"/>
    <mergeCell ref="D404:D409"/>
    <mergeCell ref="B393:C396"/>
    <mergeCell ref="A393:A396"/>
    <mergeCell ref="A404:A409"/>
    <mergeCell ref="B375:C375"/>
    <mergeCell ref="E354:E362"/>
    <mergeCell ref="A602:A610"/>
    <mergeCell ref="B602:C610"/>
    <mergeCell ref="D616:D618"/>
    <mergeCell ref="E616:E618"/>
    <mergeCell ref="B616:C618"/>
    <mergeCell ref="A616:A618"/>
    <mergeCell ref="A620:I620"/>
    <mergeCell ref="E455:E456"/>
    <mergeCell ref="B457:C458"/>
    <mergeCell ref="D457:D458"/>
    <mergeCell ref="E457:E458"/>
    <mergeCell ref="B451:C453"/>
    <mergeCell ref="E487:E489"/>
    <mergeCell ref="B473:C479"/>
    <mergeCell ref="B481:C486"/>
    <mergeCell ref="E580:E582"/>
    <mergeCell ref="A567:M567"/>
    <mergeCell ref="A528:I528"/>
    <mergeCell ref="D556:D563"/>
    <mergeCell ref="A532:A542"/>
    <mergeCell ref="B532:C542"/>
    <mergeCell ref="A523:K523"/>
    <mergeCell ref="A381:I381"/>
    <mergeCell ref="J402:K402"/>
    <mergeCell ref="J442:K442"/>
    <mergeCell ref="A339:K339"/>
    <mergeCell ref="A347:K347"/>
    <mergeCell ref="B313:C320"/>
    <mergeCell ref="A313:A320"/>
    <mergeCell ref="B337:C338"/>
    <mergeCell ref="B346:C346"/>
    <mergeCell ref="D326:D332"/>
    <mergeCell ref="E326:E332"/>
    <mergeCell ref="J381:K381"/>
    <mergeCell ref="J350:K350"/>
    <mergeCell ref="A349:K349"/>
    <mergeCell ref="A350:I350"/>
    <mergeCell ref="D354:D362"/>
    <mergeCell ref="J382:K382"/>
    <mergeCell ref="B377:C377"/>
    <mergeCell ref="B379:C379"/>
    <mergeCell ref="B348:C348"/>
    <mergeCell ref="E371:E373"/>
    <mergeCell ref="A364:A369"/>
    <mergeCell ref="B364:C369"/>
    <mergeCell ref="A371:A373"/>
    <mergeCell ref="B24:C24"/>
    <mergeCell ref="A25:K25"/>
    <mergeCell ref="B220:C220"/>
    <mergeCell ref="A221:K221"/>
    <mergeCell ref="B340:C340"/>
    <mergeCell ref="A341:K341"/>
    <mergeCell ref="B342:C342"/>
    <mergeCell ref="A343:K343"/>
    <mergeCell ref="A353:K353"/>
    <mergeCell ref="A326:A332"/>
    <mergeCell ref="A334:A338"/>
    <mergeCell ref="A59:I59"/>
    <mergeCell ref="J78:K78"/>
    <mergeCell ref="B71:C72"/>
    <mergeCell ref="A69:A72"/>
    <mergeCell ref="D71:D72"/>
    <mergeCell ref="E71:E72"/>
    <mergeCell ref="J58:K58"/>
    <mergeCell ref="A80:A85"/>
    <mergeCell ref="B80:C85"/>
    <mergeCell ref="D80:D85"/>
    <mergeCell ref="E80:E85"/>
    <mergeCell ref="A79:M79"/>
    <mergeCell ref="B76:C76"/>
    <mergeCell ref="B371:C373"/>
    <mergeCell ref="D364:D369"/>
    <mergeCell ref="E364:E369"/>
    <mergeCell ref="A50:K50"/>
    <mergeCell ref="A52:K52"/>
    <mergeCell ref="A57:K57"/>
    <mergeCell ref="A68:K68"/>
    <mergeCell ref="A73:K73"/>
    <mergeCell ref="A75:K75"/>
    <mergeCell ref="A77:K77"/>
    <mergeCell ref="A86:K86"/>
    <mergeCell ref="A98:K98"/>
    <mergeCell ref="B117:C117"/>
    <mergeCell ref="A118:K118"/>
    <mergeCell ref="B119:C119"/>
    <mergeCell ref="A120:K120"/>
    <mergeCell ref="E337:E338"/>
    <mergeCell ref="A354:A362"/>
    <mergeCell ref="B354:C362"/>
    <mergeCell ref="A333:K333"/>
    <mergeCell ref="A165:K165"/>
    <mergeCell ref="B201:C209"/>
    <mergeCell ref="A159:A164"/>
    <mergeCell ref="A274:K274"/>
    <mergeCell ref="J565:K565"/>
    <mergeCell ref="B501:C504"/>
    <mergeCell ref="A472:K472"/>
    <mergeCell ref="E451:E453"/>
    <mergeCell ref="D451:D453"/>
    <mergeCell ref="A480:K480"/>
    <mergeCell ref="D501:D504"/>
    <mergeCell ref="E501:E504"/>
    <mergeCell ref="D491:D495"/>
    <mergeCell ref="E491:E495"/>
    <mergeCell ref="D481:D486"/>
    <mergeCell ref="E481:E486"/>
    <mergeCell ref="A481:A489"/>
    <mergeCell ref="A465:M465"/>
    <mergeCell ref="D473:D479"/>
    <mergeCell ref="E473:E479"/>
    <mergeCell ref="B487:C489"/>
    <mergeCell ref="D487:D489"/>
    <mergeCell ref="A491:A495"/>
    <mergeCell ref="A515:K515"/>
    <mergeCell ref="A518:K518"/>
    <mergeCell ref="A508:I508"/>
    <mergeCell ref="D519:D522"/>
    <mergeCell ref="B506:C506"/>
    <mergeCell ref="A516:A517"/>
    <mergeCell ref="A519:A522"/>
    <mergeCell ref="B519:C522"/>
    <mergeCell ref="A496:K496"/>
    <mergeCell ref="A498:K498"/>
    <mergeCell ref="A500:K500"/>
    <mergeCell ref="A505:K505"/>
    <mergeCell ref="A556:A563"/>
    <mergeCell ref="A527:K527"/>
    <mergeCell ref="B556:C563"/>
    <mergeCell ref="E556:E563"/>
    <mergeCell ref="A555:K555"/>
    <mergeCell ref="A507:K507"/>
    <mergeCell ref="D516:D517"/>
    <mergeCell ref="J509:K509"/>
    <mergeCell ref="D511:D514"/>
    <mergeCell ref="E511:E514"/>
    <mergeCell ref="B516:C517"/>
    <mergeCell ref="E519:E522"/>
    <mergeCell ref="A501:A504"/>
    <mergeCell ref="B511:C514"/>
    <mergeCell ref="J508:K508"/>
    <mergeCell ref="A509:I509"/>
    <mergeCell ref="A575:K575"/>
    <mergeCell ref="A363:K363"/>
    <mergeCell ref="A370:K370"/>
    <mergeCell ref="A374:K374"/>
    <mergeCell ref="B384:C390"/>
    <mergeCell ref="A384:A391"/>
    <mergeCell ref="A445:A449"/>
    <mergeCell ref="B445:C449"/>
    <mergeCell ref="D445:D449"/>
    <mergeCell ref="J566:K566"/>
    <mergeCell ref="A543:K543"/>
    <mergeCell ref="A551:K551"/>
    <mergeCell ref="A564:K564"/>
    <mergeCell ref="A450:K450"/>
    <mergeCell ref="A454:K454"/>
    <mergeCell ref="A459:K459"/>
    <mergeCell ref="A461:K461"/>
    <mergeCell ref="A463:K463"/>
    <mergeCell ref="A566:I566"/>
    <mergeCell ref="A531:K531"/>
    <mergeCell ref="A553:K553"/>
    <mergeCell ref="A511:A514"/>
    <mergeCell ref="E445:E449"/>
    <mergeCell ref="A451:A453"/>
    <mergeCell ref="A146:K146"/>
    <mergeCell ref="B134:C134"/>
    <mergeCell ref="A136:A141"/>
    <mergeCell ref="B136:C141"/>
    <mergeCell ref="D136:D141"/>
    <mergeCell ref="E136:E141"/>
    <mergeCell ref="A142:K142"/>
    <mergeCell ref="A143:A145"/>
    <mergeCell ref="B143:C145"/>
    <mergeCell ref="D143:D145"/>
    <mergeCell ref="E143:E145"/>
    <mergeCell ref="A261:A265"/>
    <mergeCell ref="A269:A273"/>
    <mergeCell ref="B269:C271"/>
    <mergeCell ref="A199:I199"/>
    <mergeCell ref="A210:K210"/>
    <mergeCell ref="A212:K212"/>
    <mergeCell ref="A217:K217"/>
    <mergeCell ref="J528:K528"/>
    <mergeCell ref="A568:A574"/>
    <mergeCell ref="B568:C574"/>
    <mergeCell ref="D568:D574"/>
    <mergeCell ref="E568:E574"/>
    <mergeCell ref="A455:A458"/>
    <mergeCell ref="B455:C456"/>
    <mergeCell ref="D455:D456"/>
    <mergeCell ref="J464:K464"/>
    <mergeCell ref="A525:K525"/>
    <mergeCell ref="A529:M529"/>
    <mergeCell ref="B530:C530"/>
    <mergeCell ref="A544:A550"/>
    <mergeCell ref="B544:C550"/>
    <mergeCell ref="B491:C495"/>
    <mergeCell ref="A473:A479"/>
    <mergeCell ref="B552:C552"/>
  </mergeCells>
  <pageMargins left="0.19685039370078741" right="0.19685039370078741" top="0.19685039370078741" bottom="0.19685039370078741" header="0" footer="0"/>
  <pageSetup paperSize="9" scale="61" orientation="portrait" r:id="rId1"/>
  <rowBreaks count="9" manualBreakCount="9">
    <brk id="59" max="14" man="1"/>
    <brk id="132" max="16383" man="1"/>
    <brk id="199" max="14" man="1"/>
    <brk id="259" max="16383" man="1"/>
    <brk id="323" max="14" man="1"/>
    <brk id="382" max="14" man="1"/>
    <brk id="443" max="14" man="1"/>
    <brk id="509" max="14" man="1"/>
    <brk id="566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Завтрак  12 дней</vt:lpstr>
      <vt:lpstr>'Завтрак  12 дней'!Область_печати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нв-групп</dc:creator>
  <cp:lastModifiedBy>нв-групп</cp:lastModifiedBy>
  <cp:lastPrinted>2024-12-18T07:15:53Z</cp:lastPrinted>
  <dcterms:created xsi:type="dcterms:W3CDTF">2017-11-23T10:35:43Z</dcterms:created>
  <dcterms:modified xsi:type="dcterms:W3CDTF">2025-01-08T09:19:49Z</dcterms:modified>
</cp:coreProperties>
</file>